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90" windowWidth="28455" windowHeight="12255" tabRatio="477"/>
  </bookViews>
  <sheets>
    <sheet name="Лист1" sheetId="1" r:id="rId1"/>
  </sheets>
  <definedNames>
    <definedName name="_xlnm._FilterDatabase" localSheetId="0" hidden="1">Лист1!$C$1:$C$31</definedName>
    <definedName name="_xlnm.Print_Titles" localSheetId="0">Лист1!$3:$5</definedName>
  </definedNames>
  <calcPr calcId="125725"/>
</workbook>
</file>

<file path=xl/calcChain.xml><?xml version="1.0" encoding="utf-8"?>
<calcChain xmlns="http://schemas.openxmlformats.org/spreadsheetml/2006/main">
  <c r="AL7" i="1"/>
  <c r="AM12"/>
  <c r="AL12"/>
  <c r="AN7"/>
  <c r="AN6"/>
  <c r="AM6"/>
  <c r="AL6"/>
  <c r="X6"/>
  <c r="AB6"/>
  <c r="AI6"/>
  <c r="AN8"/>
  <c r="AN9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M7"/>
  <c r="AM8"/>
  <c r="AM9"/>
  <c r="AM10"/>
  <c r="AM11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L8"/>
  <c r="AL9"/>
  <c r="AL10"/>
  <c r="AL11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K6" l="1"/>
  <c r="AJ6"/>
  <c r="AI10"/>
  <c r="AI11"/>
  <c r="AI12"/>
  <c r="AI13"/>
  <c r="AI14"/>
  <c r="AI15"/>
  <c r="AI17"/>
  <c r="AI18"/>
  <c r="AI19"/>
  <c r="AI20"/>
  <c r="AI21"/>
  <c r="AI22"/>
  <c r="AI23"/>
  <c r="AI24"/>
  <c r="AI25"/>
  <c r="AI26"/>
  <c r="AI27"/>
  <c r="AI28"/>
  <c r="AI29"/>
  <c r="AI30"/>
  <c r="AI31"/>
  <c r="AI7"/>
  <c r="AI8"/>
  <c r="Z6"/>
  <c r="AB10"/>
  <c r="AA10"/>
  <c r="Z10"/>
  <c r="X10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8"/>
  <c r="AB7"/>
  <c r="AA6"/>
  <c r="AJ14"/>
  <c r="AK7"/>
  <c r="AK8"/>
  <c r="AK17"/>
  <c r="AK18"/>
  <c r="AK19"/>
  <c r="AK20"/>
  <c r="AK21"/>
  <c r="AK22"/>
  <c r="AK24"/>
  <c r="AK25"/>
  <c r="AK26"/>
  <c r="AK27"/>
  <c r="AK30"/>
  <c r="AK31"/>
  <c r="AK14"/>
  <c r="AK13"/>
  <c r="AK11"/>
  <c r="AK15"/>
  <c r="AK10"/>
  <c r="AF8" l="1"/>
  <c r="AF7"/>
  <c r="AJ8"/>
  <c r="AA8"/>
  <c r="Z8"/>
  <c r="X8"/>
  <c r="Q8"/>
  <c r="Q10"/>
  <c r="AJ10"/>
  <c r="Q11"/>
  <c r="X11"/>
  <c r="Z11"/>
  <c r="AA11"/>
  <c r="AJ11"/>
  <c r="Q12"/>
  <c r="X12"/>
  <c r="Z12"/>
  <c r="AA12"/>
  <c r="AJ12"/>
  <c r="Q13"/>
  <c r="X13"/>
  <c r="Z13"/>
  <c r="AA13"/>
  <c r="AJ13"/>
  <c r="Q14"/>
  <c r="X14"/>
  <c r="Z14"/>
  <c r="AA14"/>
  <c r="Q15"/>
  <c r="X15"/>
  <c r="Z15"/>
  <c r="AA15"/>
  <c r="AJ15"/>
  <c r="Q16"/>
  <c r="X16"/>
  <c r="Z16"/>
  <c r="AA16"/>
  <c r="Q17"/>
  <c r="X17"/>
  <c r="Z17"/>
  <c r="AA17"/>
  <c r="AJ17"/>
  <c r="Q18"/>
  <c r="X18"/>
  <c r="Z18"/>
  <c r="AA18"/>
  <c r="AJ18"/>
  <c r="Q19"/>
  <c r="X19"/>
  <c r="Z19"/>
  <c r="AA19"/>
  <c r="AJ19"/>
  <c r="Q20"/>
  <c r="X20"/>
  <c r="Z20"/>
  <c r="AA20"/>
  <c r="AJ20"/>
  <c r="Q21"/>
  <c r="X21"/>
  <c r="Z21"/>
  <c r="AA21"/>
  <c r="AJ21"/>
  <c r="Q22"/>
  <c r="X22"/>
  <c r="Z22"/>
  <c r="AA22"/>
  <c r="AJ22"/>
  <c r="Q23"/>
  <c r="X23"/>
  <c r="Z23"/>
  <c r="AA23"/>
  <c r="AJ23"/>
  <c r="Q24"/>
  <c r="X24"/>
  <c r="Z24"/>
  <c r="AA24"/>
  <c r="AJ24"/>
  <c r="Q25"/>
  <c r="X25"/>
  <c r="Z25"/>
  <c r="AA25"/>
  <c r="AJ25"/>
  <c r="Q26"/>
  <c r="X26"/>
  <c r="Z26"/>
  <c r="AA26"/>
  <c r="AJ26"/>
  <c r="Q27"/>
  <c r="X27"/>
  <c r="Z27"/>
  <c r="AA27"/>
  <c r="AJ27"/>
  <c r="Q28"/>
  <c r="X28"/>
  <c r="Z28"/>
  <c r="AA28"/>
  <c r="AJ28"/>
  <c r="Q29"/>
  <c r="X29"/>
  <c r="Z29"/>
  <c r="AA29"/>
  <c r="AJ29"/>
  <c r="Q30"/>
  <c r="X30"/>
  <c r="Z30"/>
  <c r="AA30"/>
  <c r="AJ30"/>
  <c r="Q31"/>
  <c r="X31"/>
  <c r="Z31"/>
  <c r="AA31"/>
  <c r="AJ31"/>
  <c r="Z7" l="1"/>
  <c r="Q6"/>
  <c r="AF6"/>
  <c r="Q7"/>
  <c r="X7"/>
  <c r="AA7"/>
  <c r="AJ7"/>
</calcChain>
</file>

<file path=xl/sharedStrings.xml><?xml version="1.0" encoding="utf-8"?>
<sst xmlns="http://schemas.openxmlformats.org/spreadsheetml/2006/main" count="99" uniqueCount="60">
  <si>
    <t xml:space="preserve"> Налоговая база </t>
  </si>
  <si>
    <t>в том числе:</t>
  </si>
  <si>
    <t>Сумма налога, исчисленная к уплате в бюджет</t>
  </si>
  <si>
    <t>среднегодовая стоимость имущества</t>
  </si>
  <si>
    <t>Ивановская область</t>
  </si>
  <si>
    <t>Липецкая область</t>
  </si>
  <si>
    <t>Московская область</t>
  </si>
  <si>
    <t>Тульская область</t>
  </si>
  <si>
    <t>город Москва</t>
  </si>
  <si>
    <t>Республика Коми</t>
  </si>
  <si>
    <t>Псковская область</t>
  </si>
  <si>
    <t>город Санкт-Петербург</t>
  </si>
  <si>
    <t>Республика Северная Осетия-Алания</t>
  </si>
  <si>
    <t>Республика Башкортостан</t>
  </si>
  <si>
    <t>Республика Татарстан</t>
  </si>
  <si>
    <t>Свердловская область</t>
  </si>
  <si>
    <t>Тюменская область</t>
  </si>
  <si>
    <t>Ханты-Мансийский АО - Югра</t>
  </si>
  <si>
    <t>Республика Алтай</t>
  </si>
  <si>
    <t>Республика Хакасия</t>
  </si>
  <si>
    <t>Кемеровская область</t>
  </si>
  <si>
    <t>Новосибирская область</t>
  </si>
  <si>
    <t>Томская область</t>
  </si>
  <si>
    <t>Забайкальский край</t>
  </si>
  <si>
    <t>Приморский край</t>
  </si>
  <si>
    <t>Магаданская область</t>
  </si>
  <si>
    <t>Сахалинская область</t>
  </si>
  <si>
    <t>2013 год</t>
  </si>
  <si>
    <t>кадастровая стоимость</t>
  </si>
  <si>
    <t>2014 год</t>
  </si>
  <si>
    <t xml:space="preserve">Налоговая база </t>
  </si>
  <si>
    <t>тыс. рублей</t>
  </si>
  <si>
    <t xml:space="preserve">Ставка в 2014 году при расчете НИО по кадастровой стоимости, % </t>
  </si>
  <si>
    <t>Доля налоговой базы (кадастровой стоимости) в общей налоговой базе, %</t>
  </si>
  <si>
    <t>-</t>
  </si>
  <si>
    <t>кол-во объектов в перечне, по которым  НИО исчисляется исходя из кадастровой стоимости</t>
  </si>
  <si>
    <t>Пензенская область</t>
  </si>
  <si>
    <t>не перешли на кадастровую стоимость</t>
  </si>
  <si>
    <t>перешли на кадастровую стоимость</t>
  </si>
  <si>
    <t>2015 год</t>
  </si>
  <si>
    <t>кол-во объектов в перечне, по которым НИО исчисляется исходя из кадастровой стоимости</t>
  </si>
  <si>
    <t xml:space="preserve">Ставка в 2015 году при расчете НИО по кадастровой стоимости, % </t>
  </si>
  <si>
    <t xml:space="preserve">Ставка в 2016 году при расчете НИО по кадастровой стоимости, % </t>
  </si>
  <si>
    <t>Сумма налога, исчисленная по НИО по кадастровой стоимости за 2014 год</t>
  </si>
  <si>
    <t>Сумма налога, исчисленная по НИО по кадастровой стоимости за 2015 год</t>
  </si>
  <si>
    <t>Доля налоговой базы (кадастровой стоимости) в общей налоговой базе, % в 2014 году</t>
  </si>
  <si>
    <t xml:space="preserve">Ставропольский край </t>
  </si>
  <si>
    <t>№ п/п</t>
  </si>
  <si>
    <t>Темп роста налоговой базы 2015 года к 2014 году, %</t>
  </si>
  <si>
    <t xml:space="preserve">Даты перехода регионов на расчет НИО исходя из кадастровой стоимости объектов недвижимости </t>
  </si>
  <si>
    <t>мин.площ. объектов, м^2</t>
  </si>
  <si>
    <r>
      <t>Стоимость 1 кв. м в 2015 году исходя из кол-ва объектов в перечне (</t>
    </r>
    <r>
      <rPr>
        <b/>
        <sz val="11"/>
        <color theme="1"/>
        <rFont val="Times New Roman"/>
        <family val="1"/>
        <charset val="204"/>
      </rPr>
      <t>сумма налога/кол-во объеков</t>
    </r>
    <r>
      <rPr>
        <sz val="11"/>
        <color theme="1"/>
        <rFont val="Times New Roman"/>
        <family val="1"/>
        <charset val="204"/>
      </rPr>
      <t>)</t>
    </r>
  </si>
  <si>
    <r>
      <t>Стоимость 1 кв. м в 2015 году исходя из мин.пл.объектов (</t>
    </r>
    <r>
      <rPr>
        <b/>
        <sz val="11"/>
        <color theme="1"/>
        <rFont val="Times New Roman"/>
        <family val="1"/>
        <charset val="204"/>
      </rPr>
      <t>сумма налога НИО/(мин.пл.*кол-во объектов в перечне)</t>
    </r>
  </si>
  <si>
    <t xml:space="preserve">Информация о налоговой базе по налогу на имущество организаций за 2014 - 2015 годы по субъектам РФ, перешедшим на расчет налога на имущество организаций исходя из кадастровой стоимости объектов  </t>
  </si>
  <si>
    <t>Доля суммы налога по кадастровой стоимости в общей сумме НИО в, %</t>
  </si>
  <si>
    <r>
      <t>Сумма налога, поступившая в бюджет субъекта РФ (</t>
    </r>
    <r>
      <rPr>
        <i/>
        <sz val="12"/>
        <rFont val="Times New Roman"/>
        <family val="1"/>
        <charset val="204"/>
      </rPr>
      <t>исполнение бюджета по формам Федерального казначейства</t>
    </r>
    <r>
      <rPr>
        <sz val="12"/>
        <rFont val="Times New Roman"/>
        <family val="1"/>
        <charset val="204"/>
      </rPr>
      <t>)</t>
    </r>
  </si>
  <si>
    <r>
      <t>Сумма налога, исчисленная к уплате в бюджет (</t>
    </r>
    <r>
      <rPr>
        <b/>
        <sz val="12"/>
        <rFont val="Times New Roman"/>
        <family val="1"/>
        <charset val="204"/>
      </rPr>
      <t>по формам 5 НИО</t>
    </r>
    <r>
      <rPr>
        <sz val="12"/>
        <rFont val="Times New Roman"/>
        <family val="1"/>
        <charset val="204"/>
      </rPr>
      <t>)</t>
    </r>
  </si>
  <si>
    <t>Темп роста суммы исчисленного налога за 2015 год к 2014 году, % (по 5-НИО)</t>
  </si>
  <si>
    <t>Темп роста суммы фактически поступившего налога за 2015 год к 2014 году, %</t>
  </si>
  <si>
    <t>Уменьшение/увеличение налоговой базы (2015 год - 2014 год)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</si>
</sst>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0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0" fillId="0" borderId="0" xfId="0" applyFill="1" applyBorder="1"/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top" wrapText="1"/>
    </xf>
    <xf numFmtId="3" fontId="2" fillId="5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/>
    <xf numFmtId="2" fontId="2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>
      <alignment horizontal="center" vertical="center"/>
    </xf>
    <xf numFmtId="3" fontId="2" fillId="7" borderId="1" xfId="0" applyNumberFormat="1" applyFont="1" applyFill="1" applyBorder="1" applyAlignment="1">
      <alignment horizontal="center" vertical="center"/>
    </xf>
    <xf numFmtId="4" fontId="2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165" fontId="1" fillId="6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7" fillId="0" borderId="8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2"/>
  <sheetViews>
    <sheetView tabSelected="1" workbookViewId="0">
      <pane xSplit="8" ySplit="5" topLeftCell="U6" activePane="bottomRight" state="frozen"/>
      <selection pane="topRight" activeCell="H1" sqref="H1"/>
      <selection pane="bottomLeft" activeCell="A9" sqref="A9"/>
      <selection pane="bottomRight" activeCell="AM5" sqref="AM5"/>
    </sheetView>
  </sheetViews>
  <sheetFormatPr defaultRowHeight="15"/>
  <cols>
    <col min="1" max="1" width="4.85546875" style="3" customWidth="1"/>
    <col min="2" max="2" width="32.7109375" style="3" customWidth="1"/>
    <col min="3" max="3" width="12.7109375" style="13" customWidth="1"/>
    <col min="4" max="4" width="16" style="3" hidden="1" customWidth="1"/>
    <col min="5" max="5" width="16.42578125" style="3" hidden="1" customWidth="1"/>
    <col min="6" max="8" width="15.85546875" style="3" hidden="1" customWidth="1"/>
    <col min="9" max="9" width="15" style="3" customWidth="1"/>
    <col min="10" max="10" width="16.28515625" style="3" customWidth="1"/>
    <col min="11" max="11" width="14.140625" style="3" customWidth="1"/>
    <col min="12" max="12" width="5.85546875" style="3" hidden="1" customWidth="1"/>
    <col min="13" max="13" width="7.5703125" style="3" hidden="1" customWidth="1"/>
    <col min="14" max="14" width="18.42578125" style="3" customWidth="1"/>
    <col min="15" max="15" width="14" style="3" hidden="1" customWidth="1"/>
    <col min="16" max="17" width="15.85546875" style="3" customWidth="1"/>
    <col min="18" max="18" width="15.28515625" style="3" customWidth="1"/>
    <col min="19" max="20" width="14.5703125" style="3" customWidth="1"/>
    <col min="21" max="21" width="19.28515625" style="3" customWidth="1"/>
    <col min="22" max="22" width="13.42578125" style="3" hidden="1" customWidth="1"/>
    <col min="23" max="23" width="14.140625" style="3" customWidth="1"/>
    <col min="24" max="24" width="14.85546875" style="3" customWidth="1"/>
    <col min="25" max="25" width="10.140625" style="3" bestFit="1" customWidth="1"/>
    <col min="26" max="26" width="10.85546875" style="3" customWidth="1"/>
    <col min="27" max="27" width="11.28515625" style="3" hidden="1" customWidth="1"/>
    <col min="28" max="28" width="11.28515625" style="3" customWidth="1"/>
    <col min="29" max="29" width="12.7109375" style="3" customWidth="1"/>
    <col min="30" max="30" width="12.85546875" style="3" customWidth="1"/>
    <col min="31" max="31" width="11.42578125" style="3" hidden="1" customWidth="1"/>
    <col min="32" max="33" width="13.5703125" style="3" customWidth="1"/>
    <col min="34" max="34" width="12.28515625" style="3" hidden="1" customWidth="1"/>
    <col min="35" max="35" width="12.28515625" style="3" customWidth="1"/>
    <col min="36" max="36" width="12" style="3" hidden="1" customWidth="1"/>
    <col min="37" max="37" width="11.85546875" style="3" hidden="1" customWidth="1"/>
    <col min="38" max="38" width="15.28515625" style="13" customWidth="1"/>
    <col min="39" max="39" width="15.140625" style="3" customWidth="1"/>
    <col min="40" max="40" width="12.42578125" style="3" customWidth="1"/>
    <col min="41" max="16384" width="9.140625" style="3"/>
  </cols>
  <sheetData>
    <row r="1" spans="1:40" s="1" customFormat="1" ht="51.75" customHeight="1">
      <c r="B1" s="49" t="s">
        <v>53</v>
      </c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L1" s="31"/>
    </row>
    <row r="2" spans="1:40" s="1" customFormat="1" ht="16.5" customHeight="1">
      <c r="B2" s="2"/>
      <c r="C2" s="1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AC2" s="36"/>
      <c r="AD2" s="36"/>
      <c r="AE2" s="36"/>
      <c r="AF2" s="36"/>
      <c r="AG2" s="36"/>
      <c r="AH2" s="36"/>
      <c r="AI2" s="36"/>
      <c r="AJ2" s="36"/>
      <c r="AK2" s="29"/>
      <c r="AL2" s="31"/>
      <c r="AM2" s="39" t="s">
        <v>31</v>
      </c>
      <c r="AN2" s="39"/>
    </row>
    <row r="3" spans="1:40" s="1" customFormat="1" ht="26.25" customHeight="1">
      <c r="A3" s="58" t="s">
        <v>47</v>
      </c>
      <c r="B3" s="67"/>
      <c r="C3" s="58" t="s">
        <v>49</v>
      </c>
      <c r="D3" s="61" t="s">
        <v>27</v>
      </c>
      <c r="E3" s="62"/>
      <c r="F3" s="62"/>
      <c r="G3" s="62"/>
      <c r="H3" s="63"/>
      <c r="I3" s="41" t="s">
        <v>29</v>
      </c>
      <c r="J3" s="42"/>
      <c r="K3" s="42"/>
      <c r="L3" s="42"/>
      <c r="M3" s="42"/>
      <c r="N3" s="42"/>
      <c r="O3" s="42"/>
      <c r="P3" s="42"/>
      <c r="Q3" s="43"/>
      <c r="R3" s="77" t="s">
        <v>39</v>
      </c>
      <c r="S3" s="78"/>
      <c r="T3" s="78"/>
      <c r="U3" s="78"/>
      <c r="V3" s="78"/>
      <c r="W3" s="78"/>
      <c r="X3" s="78"/>
      <c r="Y3" s="26"/>
      <c r="Z3" s="68" t="s">
        <v>48</v>
      </c>
      <c r="AA3" s="46" t="s">
        <v>57</v>
      </c>
      <c r="AB3" s="46" t="s">
        <v>58</v>
      </c>
      <c r="AC3" s="37" t="s">
        <v>32</v>
      </c>
      <c r="AD3" s="45" t="s">
        <v>41</v>
      </c>
      <c r="AE3" s="37" t="s">
        <v>42</v>
      </c>
      <c r="AF3" s="37" t="s">
        <v>43</v>
      </c>
      <c r="AG3" s="45" t="s">
        <v>44</v>
      </c>
      <c r="AH3" s="66" t="s">
        <v>35</v>
      </c>
      <c r="AI3" s="44" t="s">
        <v>54</v>
      </c>
      <c r="AJ3" s="44" t="s">
        <v>51</v>
      </c>
      <c r="AK3" s="40" t="s">
        <v>52</v>
      </c>
      <c r="AL3" s="37" t="s">
        <v>59</v>
      </c>
      <c r="AM3" s="38" t="s">
        <v>1</v>
      </c>
      <c r="AN3" s="38"/>
    </row>
    <row r="4" spans="1:40" s="1" customFormat="1" ht="15.75" customHeight="1">
      <c r="A4" s="59"/>
      <c r="B4" s="67"/>
      <c r="C4" s="59"/>
      <c r="D4" s="69" t="s">
        <v>0</v>
      </c>
      <c r="E4" s="53" t="s">
        <v>1</v>
      </c>
      <c r="F4" s="53"/>
      <c r="G4" s="69" t="s">
        <v>2</v>
      </c>
      <c r="H4" s="54" t="s">
        <v>40</v>
      </c>
      <c r="I4" s="70" t="s">
        <v>30</v>
      </c>
      <c r="J4" s="38" t="s">
        <v>1</v>
      </c>
      <c r="K4" s="38"/>
      <c r="L4" s="23"/>
      <c r="M4" s="23"/>
      <c r="N4" s="70" t="s">
        <v>55</v>
      </c>
      <c r="O4" s="70" t="s">
        <v>56</v>
      </c>
      <c r="P4" s="64" t="s">
        <v>40</v>
      </c>
      <c r="Q4" s="71" t="s">
        <v>45</v>
      </c>
      <c r="R4" s="51" t="s">
        <v>0</v>
      </c>
      <c r="S4" s="52" t="s">
        <v>1</v>
      </c>
      <c r="T4" s="52"/>
      <c r="U4" s="51" t="s">
        <v>55</v>
      </c>
      <c r="V4" s="51" t="s">
        <v>56</v>
      </c>
      <c r="W4" s="56" t="s">
        <v>40</v>
      </c>
      <c r="X4" s="75" t="s">
        <v>33</v>
      </c>
      <c r="Y4" s="73" t="s">
        <v>50</v>
      </c>
      <c r="Z4" s="68"/>
      <c r="AA4" s="47"/>
      <c r="AB4" s="47"/>
      <c r="AC4" s="37"/>
      <c r="AD4" s="45"/>
      <c r="AE4" s="37"/>
      <c r="AF4" s="37"/>
      <c r="AG4" s="45"/>
      <c r="AH4" s="66"/>
      <c r="AI4" s="44"/>
      <c r="AJ4" s="44"/>
      <c r="AK4" s="40"/>
      <c r="AL4" s="37"/>
      <c r="AM4" s="38"/>
      <c r="AN4" s="38"/>
    </row>
    <row r="5" spans="1:40" s="1" customFormat="1" ht="133.5" customHeight="1">
      <c r="A5" s="60"/>
      <c r="B5" s="67"/>
      <c r="C5" s="60"/>
      <c r="D5" s="53"/>
      <c r="E5" s="24" t="s">
        <v>3</v>
      </c>
      <c r="F5" s="24" t="s">
        <v>28</v>
      </c>
      <c r="G5" s="53"/>
      <c r="H5" s="55"/>
      <c r="I5" s="38"/>
      <c r="J5" s="23" t="s">
        <v>3</v>
      </c>
      <c r="K5" s="23" t="s">
        <v>28</v>
      </c>
      <c r="L5" s="23" t="s">
        <v>37</v>
      </c>
      <c r="M5" s="23" t="s">
        <v>38</v>
      </c>
      <c r="N5" s="38"/>
      <c r="O5" s="38"/>
      <c r="P5" s="65"/>
      <c r="Q5" s="72"/>
      <c r="R5" s="52"/>
      <c r="S5" s="25" t="s">
        <v>3</v>
      </c>
      <c r="T5" s="25" t="s">
        <v>28</v>
      </c>
      <c r="U5" s="52"/>
      <c r="V5" s="52"/>
      <c r="W5" s="57"/>
      <c r="X5" s="76"/>
      <c r="Y5" s="74"/>
      <c r="Z5" s="68"/>
      <c r="AA5" s="48"/>
      <c r="AB5" s="48"/>
      <c r="AC5" s="37"/>
      <c r="AD5" s="45"/>
      <c r="AE5" s="37"/>
      <c r="AF5" s="37"/>
      <c r="AG5" s="45"/>
      <c r="AH5" s="66"/>
      <c r="AI5" s="44"/>
      <c r="AJ5" s="44"/>
      <c r="AK5" s="40"/>
      <c r="AL5" s="37"/>
      <c r="AM5" s="30" t="s">
        <v>3</v>
      </c>
      <c r="AN5" s="30" t="s">
        <v>28</v>
      </c>
    </row>
    <row r="6" spans="1:40" s="1" customFormat="1" ht="17.25" customHeight="1">
      <c r="A6" s="5">
        <v>1</v>
      </c>
      <c r="B6" s="4" t="s">
        <v>20</v>
      </c>
      <c r="C6" s="12">
        <v>2014</v>
      </c>
      <c r="D6" s="7">
        <v>508389463</v>
      </c>
      <c r="E6" s="7">
        <v>508388435</v>
      </c>
      <c r="F6" s="7">
        <v>1028</v>
      </c>
      <c r="G6" s="7">
        <v>9633354</v>
      </c>
      <c r="H6" s="7" t="s">
        <v>34</v>
      </c>
      <c r="I6" s="21">
        <v>492190501</v>
      </c>
      <c r="J6" s="21">
        <v>487548688</v>
      </c>
      <c r="K6" s="21">
        <v>4641813</v>
      </c>
      <c r="L6" s="21"/>
      <c r="M6" s="21">
        <v>1</v>
      </c>
      <c r="N6" s="21">
        <v>8920805.4000000004</v>
      </c>
      <c r="O6" s="21">
        <v>9346365</v>
      </c>
      <c r="P6" s="21">
        <v>68</v>
      </c>
      <c r="Q6" s="22">
        <f>K6/I6*100</f>
        <v>0.94309276399464681</v>
      </c>
      <c r="R6" s="9">
        <v>509729613</v>
      </c>
      <c r="S6" s="9">
        <v>492846603</v>
      </c>
      <c r="T6" s="9">
        <v>16883010</v>
      </c>
      <c r="U6" s="9">
        <v>10397909.300000001</v>
      </c>
      <c r="V6" s="9">
        <v>9821090</v>
      </c>
      <c r="W6" s="9">
        <v>211</v>
      </c>
      <c r="X6" s="14">
        <f>T6/R6*100</f>
        <v>3.3121501222256828</v>
      </c>
      <c r="Y6" s="9">
        <v>1000</v>
      </c>
      <c r="Z6" s="10">
        <f>R6/I6*100</f>
        <v>103.56348039313339</v>
      </c>
      <c r="AA6" s="18">
        <f>V6/O6*100</f>
        <v>105.0792473865508</v>
      </c>
      <c r="AB6" s="18">
        <f>U6/N6*100</f>
        <v>116.55796571910425</v>
      </c>
      <c r="AC6" s="15">
        <v>1</v>
      </c>
      <c r="AD6" s="19">
        <v>1.5</v>
      </c>
      <c r="AE6" s="5">
        <v>2</v>
      </c>
      <c r="AF6" s="6">
        <f>K6*1%</f>
        <v>46418.13</v>
      </c>
      <c r="AG6" s="20">
        <v>241300</v>
      </c>
      <c r="AH6" s="8"/>
      <c r="AI6" s="28">
        <f>AG6/U6*100</f>
        <v>2.3206588270586281</v>
      </c>
      <c r="AJ6" s="16">
        <f>T6/W6</f>
        <v>80014.265402843608</v>
      </c>
      <c r="AK6" s="27">
        <f>AG6/(Y6*W6)</f>
        <v>1.1436018957345973</v>
      </c>
      <c r="AL6" s="32">
        <f>R6-I6</f>
        <v>17539112</v>
      </c>
      <c r="AM6" s="32">
        <f>S6-J6</f>
        <v>5297915</v>
      </c>
      <c r="AN6" s="33">
        <f>T6-K6</f>
        <v>12241197</v>
      </c>
    </row>
    <row r="7" spans="1:40" s="1" customFormat="1" ht="18" customHeight="1">
      <c r="A7" s="5">
        <v>2</v>
      </c>
      <c r="B7" s="4" t="s">
        <v>8</v>
      </c>
      <c r="C7" s="12">
        <v>2014</v>
      </c>
      <c r="D7" s="7">
        <v>4758384721</v>
      </c>
      <c r="E7" s="7">
        <v>4753894426</v>
      </c>
      <c r="F7" s="7">
        <v>4490295</v>
      </c>
      <c r="G7" s="7">
        <v>92887821</v>
      </c>
      <c r="H7" s="7" t="s">
        <v>34</v>
      </c>
      <c r="I7" s="21">
        <v>6227083172</v>
      </c>
      <c r="J7" s="21">
        <v>3624508343</v>
      </c>
      <c r="K7" s="21">
        <v>2602574829</v>
      </c>
      <c r="L7" s="21"/>
      <c r="M7" s="21">
        <v>1</v>
      </c>
      <c r="N7" s="21">
        <v>93963538.900000006</v>
      </c>
      <c r="O7" s="21">
        <v>93741499</v>
      </c>
      <c r="P7" s="21">
        <v>1199</v>
      </c>
      <c r="Q7" s="22">
        <f t="shared" ref="Q7" si="0">K7/I7*100</f>
        <v>41.794444639866775</v>
      </c>
      <c r="R7" s="9">
        <v>6076101048</v>
      </c>
      <c r="S7" s="9">
        <v>3113133766</v>
      </c>
      <c r="T7" s="9">
        <v>2962967282</v>
      </c>
      <c r="U7" s="9">
        <v>96671263.400000006</v>
      </c>
      <c r="V7" s="9">
        <v>95425629</v>
      </c>
      <c r="W7" s="9">
        <v>5581</v>
      </c>
      <c r="X7" s="14">
        <f>T7/R7*100</f>
        <v>48.764285823970717</v>
      </c>
      <c r="Y7" s="9">
        <v>3000</v>
      </c>
      <c r="Z7" s="10">
        <f>R7/I7*100</f>
        <v>97.57539573778476</v>
      </c>
      <c r="AA7" s="18">
        <f>V7/O7*100</f>
        <v>101.79656824135061</v>
      </c>
      <c r="AB7" s="18">
        <f t="shared" ref="AB7:AB8" si="1">U7/N7*100</f>
        <v>102.88167573475673</v>
      </c>
      <c r="AC7" s="15">
        <v>0.9</v>
      </c>
      <c r="AD7" s="19">
        <v>1.2</v>
      </c>
      <c r="AE7" s="5"/>
      <c r="AF7" s="6">
        <f>K7*0.9%</f>
        <v>23423173.461000003</v>
      </c>
      <c r="AG7" s="20">
        <v>32115743</v>
      </c>
      <c r="AH7" s="5"/>
      <c r="AI7" s="28">
        <f t="shared" ref="AI7:AI31" si="2">AG7/U7*100</f>
        <v>33.221602646397194</v>
      </c>
      <c r="AJ7" s="16">
        <f t="shared" ref="AJ7:AJ31" si="3">T7/W7</f>
        <v>530902.57695753453</v>
      </c>
      <c r="AK7" s="27">
        <f t="shared" ref="AK7:AK8" si="4">AG7/(Y7*W7)</f>
        <v>1.9181594099026458</v>
      </c>
      <c r="AL7" s="32">
        <f>R7-I7</f>
        <v>-150982124</v>
      </c>
      <c r="AM7" s="32">
        <f t="shared" ref="AM7:AM31" si="5">S7-J7</f>
        <v>-511374577</v>
      </c>
      <c r="AN7" s="33">
        <f>T7-K7</f>
        <v>360392453</v>
      </c>
    </row>
    <row r="8" spans="1:40" s="1" customFormat="1" ht="18" customHeight="1">
      <c r="A8" s="5">
        <v>3</v>
      </c>
      <c r="B8" s="4" t="s">
        <v>6</v>
      </c>
      <c r="C8" s="12">
        <v>2014</v>
      </c>
      <c r="D8" s="7">
        <v>1830881563</v>
      </c>
      <c r="E8" s="7">
        <v>1830178247</v>
      </c>
      <c r="F8" s="7">
        <v>703316</v>
      </c>
      <c r="G8" s="7">
        <v>35859714</v>
      </c>
      <c r="H8" s="7" t="s">
        <v>34</v>
      </c>
      <c r="I8" s="21">
        <v>1940483167</v>
      </c>
      <c r="J8" s="21">
        <v>1799169620</v>
      </c>
      <c r="K8" s="21">
        <v>141313547</v>
      </c>
      <c r="L8" s="21"/>
      <c r="M8" s="21">
        <v>1</v>
      </c>
      <c r="N8" s="21">
        <v>35395960.299999997</v>
      </c>
      <c r="O8" s="21">
        <v>37101763</v>
      </c>
      <c r="P8" s="21">
        <v>3211</v>
      </c>
      <c r="Q8" s="22">
        <f>K8/I8*100</f>
        <v>7.282389736906179</v>
      </c>
      <c r="R8" s="9">
        <v>2113276607</v>
      </c>
      <c r="S8" s="9">
        <v>1975346347</v>
      </c>
      <c r="T8" s="9">
        <v>137930260</v>
      </c>
      <c r="U8" s="9">
        <v>38665697.299999997</v>
      </c>
      <c r="V8" s="9">
        <v>41260228</v>
      </c>
      <c r="W8" s="9">
        <v>1064</v>
      </c>
      <c r="X8" s="14">
        <f>T8/R8*100</f>
        <v>6.526843648537108</v>
      </c>
      <c r="Y8" s="9">
        <v>1000</v>
      </c>
      <c r="Z8" s="10">
        <f>R8/I8*100</f>
        <v>108.90466059889299</v>
      </c>
      <c r="AA8" s="18">
        <f>V8/O8*100</f>
        <v>111.20826791977514</v>
      </c>
      <c r="AB8" s="18">
        <f t="shared" si="1"/>
        <v>109.23759935395792</v>
      </c>
      <c r="AC8" s="15">
        <v>0.7</v>
      </c>
      <c r="AD8" s="19">
        <v>1</v>
      </c>
      <c r="AE8" s="5"/>
      <c r="AF8" s="6">
        <f>K8*0.7%</f>
        <v>989194.82899999991</v>
      </c>
      <c r="AG8" s="20">
        <v>1997281</v>
      </c>
      <c r="AH8" s="5"/>
      <c r="AI8" s="28">
        <f t="shared" si="2"/>
        <v>5.1655113950317926</v>
      </c>
      <c r="AJ8" s="16">
        <f t="shared" ref="AJ8" si="6">T8/W8</f>
        <v>129633.70300751879</v>
      </c>
      <c r="AK8" s="27">
        <f t="shared" si="4"/>
        <v>1.8771437969924811</v>
      </c>
      <c r="AL8" s="32">
        <f t="shared" ref="AL8:AL31" si="7">R8-I8</f>
        <v>172793440</v>
      </c>
      <c r="AM8" s="32">
        <f t="shared" si="5"/>
        <v>176176727</v>
      </c>
      <c r="AN8" s="33">
        <f t="shared" ref="AN8:AN31" si="8">T8-K8</f>
        <v>-3383287</v>
      </c>
    </row>
    <row r="9" spans="1:40" s="1" customFormat="1" ht="16.5" customHeight="1">
      <c r="A9" s="5"/>
      <c r="B9" s="4"/>
      <c r="C9" s="12"/>
      <c r="D9" s="7"/>
      <c r="E9" s="7"/>
      <c r="F9" s="7"/>
      <c r="G9" s="7"/>
      <c r="H9" s="7"/>
      <c r="I9" s="21"/>
      <c r="J9" s="21"/>
      <c r="K9" s="21"/>
      <c r="L9" s="21"/>
      <c r="M9" s="21"/>
      <c r="N9" s="21"/>
      <c r="O9" s="21"/>
      <c r="P9" s="21"/>
      <c r="Q9" s="22"/>
      <c r="R9" s="9"/>
      <c r="S9" s="9"/>
      <c r="T9" s="9"/>
      <c r="U9" s="9"/>
      <c r="V9" s="9"/>
      <c r="W9" s="9"/>
      <c r="X9" s="14"/>
      <c r="Y9" s="9"/>
      <c r="Z9" s="10"/>
      <c r="AA9" s="18"/>
      <c r="AB9" s="18"/>
      <c r="AC9" s="15"/>
      <c r="AD9" s="19"/>
      <c r="AE9" s="5"/>
      <c r="AF9" s="6"/>
      <c r="AG9" s="20"/>
      <c r="AH9" s="5"/>
      <c r="AI9" s="28"/>
      <c r="AJ9" s="16"/>
      <c r="AK9" s="27"/>
      <c r="AL9" s="32">
        <f t="shared" si="7"/>
        <v>0</v>
      </c>
      <c r="AM9" s="32">
        <f t="shared" si="5"/>
        <v>0</v>
      </c>
      <c r="AN9" s="33">
        <f t="shared" si="8"/>
        <v>0</v>
      </c>
    </row>
    <row r="10" spans="1:40" s="1" customFormat="1" ht="15.75">
      <c r="A10" s="5">
        <v>4</v>
      </c>
      <c r="B10" s="4" t="s">
        <v>4</v>
      </c>
      <c r="C10" s="12">
        <v>2015</v>
      </c>
      <c r="D10" s="7">
        <v>123418856</v>
      </c>
      <c r="E10" s="7">
        <v>123418856</v>
      </c>
      <c r="F10" s="7">
        <v>0</v>
      </c>
      <c r="G10" s="7">
        <v>2414052</v>
      </c>
      <c r="H10" s="7" t="s">
        <v>34</v>
      </c>
      <c r="I10" s="21">
        <v>115824811</v>
      </c>
      <c r="J10" s="21">
        <v>115824811</v>
      </c>
      <c r="K10" s="21">
        <v>0</v>
      </c>
      <c r="L10" s="21">
        <v>1</v>
      </c>
      <c r="M10" s="21"/>
      <c r="N10" s="21">
        <v>1714658.9</v>
      </c>
      <c r="O10" s="21">
        <v>2017685</v>
      </c>
      <c r="P10" s="21"/>
      <c r="Q10" s="22">
        <f t="shared" ref="Q10:Q31" si="9">K10/I10*100</f>
        <v>0</v>
      </c>
      <c r="R10" s="9">
        <v>118676381</v>
      </c>
      <c r="S10" s="9">
        <v>110810705</v>
      </c>
      <c r="T10" s="9">
        <v>7865676</v>
      </c>
      <c r="U10" s="9">
        <v>2096740.5</v>
      </c>
      <c r="V10" s="9">
        <v>2051107</v>
      </c>
      <c r="W10" s="9">
        <v>25</v>
      </c>
      <c r="X10" s="14">
        <f>T10/R10*100</f>
        <v>6.6278360813850563</v>
      </c>
      <c r="Y10" s="9">
        <v>5000</v>
      </c>
      <c r="Z10" s="10">
        <f>R10/I10*100</f>
        <v>102.4619681874551</v>
      </c>
      <c r="AA10" s="18">
        <f>V10/O10*100</f>
        <v>101.65645281597475</v>
      </c>
      <c r="AB10" s="18">
        <f>U10/N10*100</f>
        <v>122.2832424571441</v>
      </c>
      <c r="AC10" s="15"/>
      <c r="AD10" s="19">
        <v>0.7</v>
      </c>
      <c r="AE10" s="5"/>
      <c r="AF10" s="6"/>
      <c r="AG10" s="20">
        <v>52044</v>
      </c>
      <c r="AH10" s="5"/>
      <c r="AI10" s="28">
        <f t="shared" si="2"/>
        <v>2.4821383475923704</v>
      </c>
      <c r="AJ10" s="16">
        <f t="shared" si="3"/>
        <v>314627.03999999998</v>
      </c>
      <c r="AK10" s="27">
        <f>AG10/(Y10*W10)</f>
        <v>0.416352</v>
      </c>
      <c r="AL10" s="32">
        <f t="shared" si="7"/>
        <v>2851570</v>
      </c>
      <c r="AM10" s="32">
        <f t="shared" si="5"/>
        <v>-5014106</v>
      </c>
      <c r="AN10" s="33">
        <f t="shared" si="8"/>
        <v>7865676</v>
      </c>
    </row>
    <row r="11" spans="1:40" s="1" customFormat="1" ht="15.75">
      <c r="A11" s="5">
        <v>5</v>
      </c>
      <c r="B11" s="4" t="s">
        <v>5</v>
      </c>
      <c r="C11" s="12">
        <v>2015</v>
      </c>
      <c r="D11" s="7">
        <v>280437959</v>
      </c>
      <c r="E11" s="7">
        <v>280437450</v>
      </c>
      <c r="F11" s="7">
        <v>509</v>
      </c>
      <c r="G11" s="7">
        <v>5143904</v>
      </c>
      <c r="H11" s="7" t="s">
        <v>34</v>
      </c>
      <c r="I11" s="21">
        <v>259510325</v>
      </c>
      <c r="J11" s="21">
        <v>259416697</v>
      </c>
      <c r="K11" s="21">
        <v>93628</v>
      </c>
      <c r="L11" s="21"/>
      <c r="M11" s="21">
        <v>1</v>
      </c>
      <c r="N11" s="21">
        <v>5584257</v>
      </c>
      <c r="O11" s="21">
        <v>4952138</v>
      </c>
      <c r="P11" s="21"/>
      <c r="Q11" s="22">
        <f t="shared" si="9"/>
        <v>3.6078718640578177E-2</v>
      </c>
      <c r="R11" s="9">
        <v>253645984</v>
      </c>
      <c r="S11" s="9">
        <v>244789012</v>
      </c>
      <c r="T11" s="9">
        <v>8856972</v>
      </c>
      <c r="U11" s="9">
        <v>4692571.2</v>
      </c>
      <c r="V11" s="9">
        <v>4853381</v>
      </c>
      <c r="W11" s="9">
        <v>180</v>
      </c>
      <c r="X11" s="14">
        <f t="shared" ref="X11:X31" si="10">T11/R11*100</f>
        <v>3.4918636835188375</v>
      </c>
      <c r="Y11" s="9">
        <v>2000</v>
      </c>
      <c r="Z11" s="10">
        <f t="shared" ref="Z11:Z31" si="11">R11/I11*100</f>
        <v>97.740228254887356</v>
      </c>
      <c r="AA11" s="18">
        <f t="shared" ref="AA11:AA31" si="12">V11/O11*100</f>
        <v>98.005770436930476</v>
      </c>
      <c r="AB11" s="18">
        <f t="shared" ref="AB11:AB31" si="13">U11/N11*100</f>
        <v>84.032149666464136</v>
      </c>
      <c r="AC11" s="15"/>
      <c r="AD11" s="19">
        <v>1.5</v>
      </c>
      <c r="AE11" s="5"/>
      <c r="AF11" s="6"/>
      <c r="AG11" s="20">
        <v>131929</v>
      </c>
      <c r="AH11" s="5"/>
      <c r="AI11" s="28">
        <f t="shared" si="2"/>
        <v>2.8114437560372019</v>
      </c>
      <c r="AJ11" s="16">
        <f t="shared" si="3"/>
        <v>49205.4</v>
      </c>
      <c r="AK11" s="27">
        <f>AG11/(Y11*W11)</f>
        <v>0.36646944444444446</v>
      </c>
      <c r="AL11" s="32">
        <f t="shared" si="7"/>
        <v>-5864341</v>
      </c>
      <c r="AM11" s="32">
        <f t="shared" si="5"/>
        <v>-14627685</v>
      </c>
      <c r="AN11" s="33">
        <f t="shared" si="8"/>
        <v>8763344</v>
      </c>
    </row>
    <row r="12" spans="1:40" s="1" customFormat="1" ht="15.75">
      <c r="A12" s="5">
        <v>6</v>
      </c>
      <c r="B12" s="4" t="s">
        <v>7</v>
      </c>
      <c r="C12" s="12">
        <v>2015</v>
      </c>
      <c r="D12" s="7">
        <v>249851860</v>
      </c>
      <c r="E12" s="7">
        <v>249848374</v>
      </c>
      <c r="F12" s="7">
        <v>3486</v>
      </c>
      <c r="G12" s="7">
        <v>3971225</v>
      </c>
      <c r="H12" s="7" t="s">
        <v>34</v>
      </c>
      <c r="I12" s="21">
        <v>245796804</v>
      </c>
      <c r="J12" s="21">
        <v>245761108</v>
      </c>
      <c r="K12" s="21">
        <v>35696</v>
      </c>
      <c r="L12" s="21"/>
      <c r="M12" s="21">
        <v>1</v>
      </c>
      <c r="N12" s="21">
        <v>3578438.5</v>
      </c>
      <c r="O12" s="21">
        <v>3952616</v>
      </c>
      <c r="P12" s="21"/>
      <c r="Q12" s="22">
        <f t="shared" si="9"/>
        <v>1.4522564744169741E-2</v>
      </c>
      <c r="R12" s="9">
        <v>273906779</v>
      </c>
      <c r="S12" s="9">
        <v>253562187</v>
      </c>
      <c r="T12" s="9">
        <v>20344592</v>
      </c>
      <c r="U12" s="9">
        <v>4314786.9000000004</v>
      </c>
      <c r="V12" s="9">
        <v>4475960</v>
      </c>
      <c r="W12" s="9">
        <v>5131</v>
      </c>
      <c r="X12" s="14">
        <f t="shared" si="10"/>
        <v>7.4275606008276265</v>
      </c>
      <c r="Y12" s="9"/>
      <c r="Z12" s="10">
        <f t="shared" si="11"/>
        <v>111.43626546096182</v>
      </c>
      <c r="AA12" s="18">
        <f t="shared" si="12"/>
        <v>113.24044632719192</v>
      </c>
      <c r="AB12" s="18">
        <f t="shared" si="13"/>
        <v>120.57736635686209</v>
      </c>
      <c r="AC12" s="15"/>
      <c r="AD12" s="19">
        <v>1.5</v>
      </c>
      <c r="AE12" s="5"/>
      <c r="AF12" s="6"/>
      <c r="AG12" s="20">
        <v>284208</v>
      </c>
      <c r="AH12" s="5"/>
      <c r="AI12" s="28">
        <f t="shared" si="2"/>
        <v>6.5868374635141311</v>
      </c>
      <c r="AJ12" s="16">
        <f t="shared" si="3"/>
        <v>3965.0344961995711</v>
      </c>
      <c r="AK12" s="27"/>
      <c r="AL12" s="32">
        <f>R12-I12</f>
        <v>28109975</v>
      </c>
      <c r="AM12" s="32">
        <f>S12-J12</f>
        <v>7801079</v>
      </c>
      <c r="AN12" s="33">
        <f t="shared" si="8"/>
        <v>20308896</v>
      </c>
    </row>
    <row r="13" spans="1:40" s="1" customFormat="1" ht="15.75">
      <c r="A13" s="5">
        <v>7</v>
      </c>
      <c r="B13" s="4" t="s">
        <v>9</v>
      </c>
      <c r="C13" s="12">
        <v>2015</v>
      </c>
      <c r="D13" s="7">
        <v>704372183</v>
      </c>
      <c r="E13" s="7">
        <v>704372183</v>
      </c>
      <c r="F13" s="7">
        <v>0</v>
      </c>
      <c r="G13" s="7">
        <v>7382640</v>
      </c>
      <c r="H13" s="7" t="s">
        <v>34</v>
      </c>
      <c r="I13" s="21">
        <v>714363623</v>
      </c>
      <c r="J13" s="21">
        <v>714363623</v>
      </c>
      <c r="K13" s="21">
        <v>0</v>
      </c>
      <c r="L13" s="21">
        <v>1</v>
      </c>
      <c r="M13" s="21"/>
      <c r="N13" s="21">
        <v>8434300.9000000004</v>
      </c>
      <c r="O13" s="21">
        <v>8757597</v>
      </c>
      <c r="P13" s="21"/>
      <c r="Q13" s="22">
        <f t="shared" si="9"/>
        <v>0</v>
      </c>
      <c r="R13" s="9">
        <v>888288585</v>
      </c>
      <c r="S13" s="9">
        <v>883132546</v>
      </c>
      <c r="T13" s="9">
        <v>5156039</v>
      </c>
      <c r="U13" s="9">
        <v>11935508.800000001</v>
      </c>
      <c r="V13" s="9">
        <v>12074944</v>
      </c>
      <c r="W13" s="9">
        <v>1885</v>
      </c>
      <c r="X13" s="14">
        <f t="shared" si="10"/>
        <v>0.58044638725150344</v>
      </c>
      <c r="Y13" s="9">
        <v>1000</v>
      </c>
      <c r="Z13" s="10">
        <f t="shared" si="11"/>
        <v>124.34683911669448</v>
      </c>
      <c r="AA13" s="18">
        <f t="shared" si="12"/>
        <v>137.87964894936363</v>
      </c>
      <c r="AB13" s="18">
        <f t="shared" si="13"/>
        <v>141.511536540035</v>
      </c>
      <c r="AC13" s="15"/>
      <c r="AD13" s="19">
        <v>1.5</v>
      </c>
      <c r="AE13" s="5"/>
      <c r="AF13" s="6"/>
      <c r="AG13" s="20">
        <v>77336</v>
      </c>
      <c r="AH13" s="5"/>
      <c r="AI13" s="28">
        <f t="shared" si="2"/>
        <v>0.64794891693264045</v>
      </c>
      <c r="AJ13" s="16">
        <f t="shared" si="3"/>
        <v>2735.2992042440319</v>
      </c>
      <c r="AK13" s="27">
        <f>AG13/(Y13*W13)</f>
        <v>4.1027055702917772E-2</v>
      </c>
      <c r="AL13" s="32">
        <f t="shared" si="7"/>
        <v>173924962</v>
      </c>
      <c r="AM13" s="32">
        <f t="shared" si="5"/>
        <v>168768923</v>
      </c>
      <c r="AN13" s="33">
        <f t="shared" si="8"/>
        <v>5156039</v>
      </c>
    </row>
    <row r="14" spans="1:40" s="1" customFormat="1" ht="15.75">
      <c r="A14" s="5">
        <v>8</v>
      </c>
      <c r="B14" s="4" t="s">
        <v>10</v>
      </c>
      <c r="C14" s="12">
        <v>2015</v>
      </c>
      <c r="D14" s="7">
        <v>82144324</v>
      </c>
      <c r="E14" s="7">
        <v>82144180</v>
      </c>
      <c r="F14" s="7">
        <v>144</v>
      </c>
      <c r="G14" s="7">
        <v>1133353</v>
      </c>
      <c r="H14" s="7" t="s">
        <v>34</v>
      </c>
      <c r="I14" s="21">
        <v>74355748</v>
      </c>
      <c r="J14" s="21">
        <v>74355748</v>
      </c>
      <c r="K14" s="21">
        <v>0</v>
      </c>
      <c r="L14" s="21">
        <v>1</v>
      </c>
      <c r="M14" s="21"/>
      <c r="N14" s="21">
        <v>1122147</v>
      </c>
      <c r="O14" s="21">
        <v>1143577</v>
      </c>
      <c r="P14" s="21"/>
      <c r="Q14" s="22">
        <f t="shared" si="9"/>
        <v>0</v>
      </c>
      <c r="R14" s="9">
        <v>72720964</v>
      </c>
      <c r="S14" s="9">
        <v>72542224</v>
      </c>
      <c r="T14" s="9">
        <v>178740</v>
      </c>
      <c r="U14" s="9">
        <v>1086393.6000000001</v>
      </c>
      <c r="V14" s="9">
        <v>1195291</v>
      </c>
      <c r="W14" s="9">
        <v>12</v>
      </c>
      <c r="X14" s="14">
        <f t="shared" si="10"/>
        <v>0.24578882095127341</v>
      </c>
      <c r="Y14" s="9">
        <v>2000</v>
      </c>
      <c r="Z14" s="10">
        <f t="shared" si="11"/>
        <v>97.801401984416856</v>
      </c>
      <c r="AA14" s="18">
        <f t="shared" si="12"/>
        <v>104.52212662549177</v>
      </c>
      <c r="AB14" s="18">
        <f t="shared" si="13"/>
        <v>96.813839897981296</v>
      </c>
      <c r="AC14" s="15"/>
      <c r="AD14" s="19">
        <v>1.5</v>
      </c>
      <c r="AE14" s="5"/>
      <c r="AF14" s="6"/>
      <c r="AG14" s="20">
        <v>1690</v>
      </c>
      <c r="AH14" s="5"/>
      <c r="AI14" s="28">
        <f t="shared" si="2"/>
        <v>0.15556056294882442</v>
      </c>
      <c r="AJ14" s="16">
        <f>T14/W14</f>
        <v>14895</v>
      </c>
      <c r="AK14" s="27">
        <f>AG14/(Y14*W14)</f>
        <v>7.0416666666666669E-2</v>
      </c>
      <c r="AL14" s="32">
        <f t="shared" si="7"/>
        <v>-1634784</v>
      </c>
      <c r="AM14" s="32">
        <f t="shared" si="5"/>
        <v>-1813524</v>
      </c>
      <c r="AN14" s="33">
        <f t="shared" si="8"/>
        <v>178740</v>
      </c>
    </row>
    <row r="15" spans="1:40" s="1" customFormat="1" ht="15.75">
      <c r="A15" s="5">
        <v>9</v>
      </c>
      <c r="B15" s="4" t="s">
        <v>11</v>
      </c>
      <c r="C15" s="12">
        <v>2015</v>
      </c>
      <c r="D15" s="7">
        <v>1523856644</v>
      </c>
      <c r="E15" s="7">
        <v>1520757212</v>
      </c>
      <c r="F15" s="7">
        <v>3099432</v>
      </c>
      <c r="G15" s="7">
        <v>27826055</v>
      </c>
      <c r="H15" s="7" t="s">
        <v>34</v>
      </c>
      <c r="I15" s="21">
        <v>1453155330</v>
      </c>
      <c r="J15" s="21">
        <v>1446430645</v>
      </c>
      <c r="K15" s="21">
        <v>6724685</v>
      </c>
      <c r="L15" s="21"/>
      <c r="M15" s="21">
        <v>1</v>
      </c>
      <c r="N15" s="21">
        <v>27528947.199999999</v>
      </c>
      <c r="O15" s="21">
        <v>28280193</v>
      </c>
      <c r="P15" s="21"/>
      <c r="Q15" s="22">
        <f t="shared" si="9"/>
        <v>0.46276436256817777</v>
      </c>
      <c r="R15" s="9">
        <v>1661142856</v>
      </c>
      <c r="S15" s="9">
        <v>1339590391</v>
      </c>
      <c r="T15" s="9">
        <v>321552465</v>
      </c>
      <c r="U15" s="9">
        <v>29426107</v>
      </c>
      <c r="V15" s="9">
        <v>29733056</v>
      </c>
      <c r="W15" s="9">
        <v>1022</v>
      </c>
      <c r="X15" s="14">
        <f t="shared" si="10"/>
        <v>19.357303547889444</v>
      </c>
      <c r="Y15" s="9">
        <v>3000</v>
      </c>
      <c r="Z15" s="10">
        <f t="shared" si="11"/>
        <v>114.31282132791682</v>
      </c>
      <c r="AA15" s="18">
        <f t="shared" si="12"/>
        <v>105.13738714583738</v>
      </c>
      <c r="AB15" s="18">
        <f t="shared" si="13"/>
        <v>106.89150873157982</v>
      </c>
      <c r="AC15" s="15"/>
      <c r="AD15" s="19">
        <v>1</v>
      </c>
      <c r="AE15" s="5"/>
      <c r="AF15" s="6"/>
      <c r="AG15" s="20">
        <v>3156241</v>
      </c>
      <c r="AH15" s="5"/>
      <c r="AI15" s="28">
        <f t="shared" si="2"/>
        <v>10.725989000175932</v>
      </c>
      <c r="AJ15" s="16">
        <f t="shared" si="3"/>
        <v>314630.59197651665</v>
      </c>
      <c r="AK15" s="27">
        <f t="shared" ref="AK15:AK31" si="14">AG15/(Y15*W15)</f>
        <v>1.0294328114807567</v>
      </c>
      <c r="AL15" s="32">
        <f t="shared" si="7"/>
        <v>207987526</v>
      </c>
      <c r="AM15" s="32">
        <f t="shared" si="5"/>
        <v>-106840254</v>
      </c>
      <c r="AN15" s="33">
        <f t="shared" si="8"/>
        <v>314827780</v>
      </c>
    </row>
    <row r="16" spans="1:40" s="1" customFormat="1" ht="29.25" customHeight="1">
      <c r="A16" s="5">
        <v>10</v>
      </c>
      <c r="B16" s="4" t="s">
        <v>12</v>
      </c>
      <c r="C16" s="12">
        <v>2015</v>
      </c>
      <c r="D16" s="7">
        <v>50937848</v>
      </c>
      <c r="E16" s="7">
        <v>50937848</v>
      </c>
      <c r="F16" s="7">
        <v>0</v>
      </c>
      <c r="G16" s="7">
        <v>772026</v>
      </c>
      <c r="H16" s="7" t="s">
        <v>34</v>
      </c>
      <c r="I16" s="21">
        <v>51755023</v>
      </c>
      <c r="J16" s="21">
        <v>51755023</v>
      </c>
      <c r="K16" s="21">
        <v>0</v>
      </c>
      <c r="L16" s="21">
        <v>1</v>
      </c>
      <c r="M16" s="21"/>
      <c r="N16" s="21">
        <v>791072.1</v>
      </c>
      <c r="O16" s="21">
        <v>827487</v>
      </c>
      <c r="P16" s="21"/>
      <c r="Q16" s="22">
        <f t="shared" si="9"/>
        <v>0</v>
      </c>
      <c r="R16" s="9">
        <v>52091264</v>
      </c>
      <c r="S16" s="9">
        <v>52091264</v>
      </c>
      <c r="T16" s="9">
        <v>0</v>
      </c>
      <c r="U16" s="9">
        <v>800276.6</v>
      </c>
      <c r="V16" s="9">
        <v>850387</v>
      </c>
      <c r="W16" s="9">
        <v>445</v>
      </c>
      <c r="X16" s="14">
        <f t="shared" si="10"/>
        <v>0</v>
      </c>
      <c r="Y16" s="9">
        <v>250</v>
      </c>
      <c r="Z16" s="10">
        <f t="shared" si="11"/>
        <v>100.64967800323458</v>
      </c>
      <c r="AA16" s="18">
        <f t="shared" si="12"/>
        <v>102.76741507721572</v>
      </c>
      <c r="AB16" s="18">
        <f t="shared" si="13"/>
        <v>101.16354754516055</v>
      </c>
      <c r="AC16" s="15"/>
      <c r="AD16" s="19">
        <v>1.2</v>
      </c>
      <c r="AE16" s="5"/>
      <c r="AF16" s="6"/>
      <c r="AG16" s="20">
        <v>0</v>
      </c>
      <c r="AH16" s="5"/>
      <c r="AI16" s="28" t="s">
        <v>34</v>
      </c>
      <c r="AJ16" s="16"/>
      <c r="AK16" s="27"/>
      <c r="AL16" s="32">
        <f t="shared" si="7"/>
        <v>336241</v>
      </c>
      <c r="AM16" s="32">
        <f t="shared" si="5"/>
        <v>336241</v>
      </c>
      <c r="AN16" s="33">
        <f t="shared" si="8"/>
        <v>0</v>
      </c>
    </row>
    <row r="17" spans="1:40" s="1" customFormat="1" ht="15.75">
      <c r="A17" s="5">
        <v>11</v>
      </c>
      <c r="B17" s="4" t="s">
        <v>46</v>
      </c>
      <c r="C17" s="12">
        <v>2015</v>
      </c>
      <c r="D17" s="7">
        <v>344786458</v>
      </c>
      <c r="E17" s="7">
        <v>344743851</v>
      </c>
      <c r="F17" s="7">
        <v>42607</v>
      </c>
      <c r="G17" s="7">
        <v>6621998</v>
      </c>
      <c r="H17" s="7" t="s">
        <v>34</v>
      </c>
      <c r="I17" s="21">
        <v>333114237</v>
      </c>
      <c r="J17" s="21">
        <v>333112278</v>
      </c>
      <c r="K17" s="21">
        <v>1959</v>
      </c>
      <c r="L17" s="21"/>
      <c r="M17" s="21">
        <v>1</v>
      </c>
      <c r="N17" s="21">
        <v>6144987.5</v>
      </c>
      <c r="O17" s="21">
        <v>6084081</v>
      </c>
      <c r="P17" s="21"/>
      <c r="Q17" s="22">
        <f t="shared" si="9"/>
        <v>5.8808654281564078E-4</v>
      </c>
      <c r="R17" s="9">
        <v>380980565</v>
      </c>
      <c r="S17" s="9">
        <v>364011068</v>
      </c>
      <c r="T17" s="9">
        <v>16969497</v>
      </c>
      <c r="U17" s="9">
        <v>6653834.7999999998</v>
      </c>
      <c r="V17" s="9">
        <v>6929408</v>
      </c>
      <c r="W17" s="9">
        <v>946</v>
      </c>
      <c r="X17" s="14">
        <f t="shared" si="10"/>
        <v>4.4541634295702197</v>
      </c>
      <c r="Y17" s="9">
        <v>250</v>
      </c>
      <c r="Z17" s="10">
        <f t="shared" si="11"/>
        <v>114.36934321122996</v>
      </c>
      <c r="AA17" s="18">
        <f t="shared" si="12"/>
        <v>113.89407866200334</v>
      </c>
      <c r="AB17" s="18">
        <f t="shared" si="13"/>
        <v>108.28068893549417</v>
      </c>
      <c r="AC17" s="15"/>
      <c r="AD17" s="19">
        <v>0.9</v>
      </c>
      <c r="AE17" s="5"/>
      <c r="AF17" s="6"/>
      <c r="AG17" s="20">
        <v>151043</v>
      </c>
      <c r="AH17" s="5"/>
      <c r="AI17" s="28">
        <f t="shared" si="2"/>
        <v>2.2700142780821673</v>
      </c>
      <c r="AJ17" s="16">
        <f t="shared" si="3"/>
        <v>17938.157505285413</v>
      </c>
      <c r="AK17" s="27">
        <f t="shared" si="14"/>
        <v>0.63865961945031713</v>
      </c>
      <c r="AL17" s="32">
        <f t="shared" si="7"/>
        <v>47866328</v>
      </c>
      <c r="AM17" s="32">
        <f t="shared" si="5"/>
        <v>30898790</v>
      </c>
      <c r="AN17" s="33">
        <f t="shared" si="8"/>
        <v>16967538</v>
      </c>
    </row>
    <row r="18" spans="1:40" s="1" customFormat="1" ht="15.75">
      <c r="A18" s="5">
        <v>12</v>
      </c>
      <c r="B18" s="4" t="s">
        <v>13</v>
      </c>
      <c r="C18" s="12">
        <v>2015</v>
      </c>
      <c r="D18" s="7">
        <v>568822951</v>
      </c>
      <c r="E18" s="7">
        <v>568821241</v>
      </c>
      <c r="F18" s="7">
        <v>1710</v>
      </c>
      <c r="G18" s="7">
        <v>10821125</v>
      </c>
      <c r="H18" s="7" t="s">
        <v>34</v>
      </c>
      <c r="I18" s="21">
        <v>540249933</v>
      </c>
      <c r="J18" s="21">
        <v>540249933</v>
      </c>
      <c r="K18" s="21">
        <v>0</v>
      </c>
      <c r="L18" s="21">
        <v>1</v>
      </c>
      <c r="M18" s="21"/>
      <c r="N18" s="21">
        <v>9900925.3000000007</v>
      </c>
      <c r="O18" s="21">
        <v>10795814</v>
      </c>
      <c r="P18" s="21"/>
      <c r="Q18" s="22">
        <f t="shared" si="9"/>
        <v>0</v>
      </c>
      <c r="R18" s="9">
        <v>574828168</v>
      </c>
      <c r="S18" s="9">
        <v>525790134</v>
      </c>
      <c r="T18" s="9">
        <v>49038034</v>
      </c>
      <c r="U18" s="9">
        <v>10640910.199999999</v>
      </c>
      <c r="V18" s="9">
        <v>10834657</v>
      </c>
      <c r="W18" s="9">
        <v>2756</v>
      </c>
      <c r="X18" s="14">
        <f t="shared" si="10"/>
        <v>8.5309030993762995</v>
      </c>
      <c r="Y18" s="9">
        <v>1000</v>
      </c>
      <c r="Z18" s="10">
        <f t="shared" si="11"/>
        <v>106.40041449112034</v>
      </c>
      <c r="AA18" s="18">
        <f t="shared" si="12"/>
        <v>100.35979686200595</v>
      </c>
      <c r="AB18" s="18">
        <f t="shared" si="13"/>
        <v>107.47389640440979</v>
      </c>
      <c r="AC18" s="15"/>
      <c r="AD18" s="19">
        <v>1.5</v>
      </c>
      <c r="AE18" s="5"/>
      <c r="AF18" s="6"/>
      <c r="AG18" s="20">
        <v>706405</v>
      </c>
      <c r="AH18" s="5"/>
      <c r="AI18" s="28">
        <f t="shared" si="2"/>
        <v>6.6385768390376994</v>
      </c>
      <c r="AJ18" s="16">
        <f t="shared" si="3"/>
        <v>17793.190856313497</v>
      </c>
      <c r="AK18" s="27">
        <f t="shared" si="14"/>
        <v>0.25631531204644414</v>
      </c>
      <c r="AL18" s="32">
        <f t="shared" si="7"/>
        <v>34578235</v>
      </c>
      <c r="AM18" s="32">
        <f t="shared" si="5"/>
        <v>-14459799</v>
      </c>
      <c r="AN18" s="33">
        <f t="shared" si="8"/>
        <v>49038034</v>
      </c>
    </row>
    <row r="19" spans="1:40" s="1" customFormat="1" ht="15.75">
      <c r="A19" s="5">
        <v>13</v>
      </c>
      <c r="B19" s="4" t="s">
        <v>14</v>
      </c>
      <c r="C19" s="12">
        <v>2015</v>
      </c>
      <c r="D19" s="7">
        <v>1039844201</v>
      </c>
      <c r="E19" s="7">
        <v>1039829661</v>
      </c>
      <c r="F19" s="7">
        <v>14540</v>
      </c>
      <c r="G19" s="7">
        <v>18279951</v>
      </c>
      <c r="H19" s="7" t="s">
        <v>34</v>
      </c>
      <c r="I19" s="21">
        <v>1056653750</v>
      </c>
      <c r="J19" s="21">
        <v>1056653750</v>
      </c>
      <c r="K19" s="21">
        <v>0</v>
      </c>
      <c r="L19" s="21">
        <v>1</v>
      </c>
      <c r="M19" s="21"/>
      <c r="N19" s="21">
        <v>18863173.899999999</v>
      </c>
      <c r="O19" s="21">
        <v>19065438</v>
      </c>
      <c r="P19" s="21"/>
      <c r="Q19" s="22">
        <f t="shared" si="9"/>
        <v>0</v>
      </c>
      <c r="R19" s="9">
        <v>1127173875</v>
      </c>
      <c r="S19" s="9">
        <v>1034765287</v>
      </c>
      <c r="T19" s="9">
        <v>92408588</v>
      </c>
      <c r="U19" s="9">
        <v>20953682.899999999</v>
      </c>
      <c r="V19" s="9">
        <v>20876732</v>
      </c>
      <c r="W19" s="9">
        <v>201</v>
      </c>
      <c r="X19" s="14">
        <f t="shared" si="10"/>
        <v>8.1982549497964552</v>
      </c>
      <c r="Y19" s="9">
        <v>3000</v>
      </c>
      <c r="Z19" s="10">
        <f t="shared" si="11"/>
        <v>106.67391044606617</v>
      </c>
      <c r="AA19" s="18">
        <f t="shared" si="12"/>
        <v>109.50040591776596</v>
      </c>
      <c r="AB19" s="18">
        <f t="shared" si="13"/>
        <v>111.08248808542236</v>
      </c>
      <c r="AC19" s="15"/>
      <c r="AD19" s="19">
        <v>1.2</v>
      </c>
      <c r="AE19" s="5"/>
      <c r="AF19" s="6"/>
      <c r="AG19" s="20">
        <v>1027017</v>
      </c>
      <c r="AH19" s="5"/>
      <c r="AI19" s="28">
        <f t="shared" si="2"/>
        <v>4.9013674822768269</v>
      </c>
      <c r="AJ19" s="16">
        <f t="shared" si="3"/>
        <v>459744.21890547266</v>
      </c>
      <c r="AK19" s="27">
        <f t="shared" si="14"/>
        <v>1.7031791044776119</v>
      </c>
      <c r="AL19" s="32">
        <f t="shared" si="7"/>
        <v>70520125</v>
      </c>
      <c r="AM19" s="32">
        <f t="shared" si="5"/>
        <v>-21888463</v>
      </c>
      <c r="AN19" s="33">
        <f t="shared" si="8"/>
        <v>92408588</v>
      </c>
    </row>
    <row r="20" spans="1:40" s="1" customFormat="1" ht="15.75">
      <c r="A20" s="5">
        <v>14</v>
      </c>
      <c r="B20" s="4" t="s">
        <v>36</v>
      </c>
      <c r="C20" s="12">
        <v>2015</v>
      </c>
      <c r="D20" s="7">
        <v>148797877</v>
      </c>
      <c r="E20" s="7">
        <v>148730540</v>
      </c>
      <c r="F20" s="7">
        <v>67337</v>
      </c>
      <c r="G20" s="7">
        <v>2571649</v>
      </c>
      <c r="H20" s="7" t="s">
        <v>34</v>
      </c>
      <c r="I20" s="21">
        <v>148248725</v>
      </c>
      <c r="J20" s="21">
        <v>148248224</v>
      </c>
      <c r="K20" s="21">
        <v>501</v>
      </c>
      <c r="L20" s="21"/>
      <c r="M20" s="21">
        <v>1</v>
      </c>
      <c r="N20" s="21">
        <v>2596962.6</v>
      </c>
      <c r="O20" s="21">
        <v>2684940</v>
      </c>
      <c r="P20" s="21"/>
      <c r="Q20" s="22">
        <f t="shared" si="9"/>
        <v>3.3794557086410016E-4</v>
      </c>
      <c r="R20" s="9">
        <v>162486043</v>
      </c>
      <c r="S20" s="9">
        <v>151077939</v>
      </c>
      <c r="T20" s="9">
        <v>11408104</v>
      </c>
      <c r="U20" s="9">
        <v>2821590.9</v>
      </c>
      <c r="V20" s="9">
        <v>2862603</v>
      </c>
      <c r="W20" s="9">
        <v>1105</v>
      </c>
      <c r="X20" s="14">
        <f t="shared" si="10"/>
        <v>7.0209747184255082</v>
      </c>
      <c r="Y20" s="9">
        <v>1000</v>
      </c>
      <c r="Z20" s="10">
        <f t="shared" si="11"/>
        <v>109.60366977861025</v>
      </c>
      <c r="AA20" s="18">
        <f t="shared" si="12"/>
        <v>106.61701937473462</v>
      </c>
      <c r="AB20" s="18">
        <f t="shared" si="13"/>
        <v>108.64965479287225</v>
      </c>
      <c r="AC20" s="15"/>
      <c r="AD20" s="19">
        <v>1.5</v>
      </c>
      <c r="AE20" s="5"/>
      <c r="AF20" s="6"/>
      <c r="AG20" s="20">
        <v>168893</v>
      </c>
      <c r="AH20" s="5"/>
      <c r="AI20" s="28">
        <f t="shared" si="2"/>
        <v>5.9857366282262969</v>
      </c>
      <c r="AJ20" s="16">
        <f t="shared" si="3"/>
        <v>10324.076018099548</v>
      </c>
      <c r="AK20" s="27">
        <f t="shared" si="14"/>
        <v>0.15284434389140272</v>
      </c>
      <c r="AL20" s="32">
        <f t="shared" si="7"/>
        <v>14237318</v>
      </c>
      <c r="AM20" s="32">
        <f t="shared" si="5"/>
        <v>2829715</v>
      </c>
      <c r="AN20" s="33">
        <f t="shared" si="8"/>
        <v>11407603</v>
      </c>
    </row>
    <row r="21" spans="1:40" s="1" customFormat="1" ht="15.75">
      <c r="A21" s="5">
        <v>15</v>
      </c>
      <c r="B21" s="4" t="s">
        <v>15</v>
      </c>
      <c r="C21" s="12">
        <v>2015</v>
      </c>
      <c r="D21" s="7">
        <v>1089894675</v>
      </c>
      <c r="E21" s="7">
        <v>1089875231</v>
      </c>
      <c r="F21" s="7">
        <v>19444</v>
      </c>
      <c r="G21" s="7">
        <v>17075571</v>
      </c>
      <c r="H21" s="7" t="s">
        <v>34</v>
      </c>
      <c r="I21" s="21">
        <v>1087571598</v>
      </c>
      <c r="J21" s="21">
        <v>1087482224</v>
      </c>
      <c r="K21" s="21">
        <v>89374</v>
      </c>
      <c r="L21" s="21"/>
      <c r="M21" s="21">
        <v>1</v>
      </c>
      <c r="N21" s="21">
        <v>17391348.699999999</v>
      </c>
      <c r="O21" s="21">
        <v>18748480</v>
      </c>
      <c r="P21" s="21"/>
      <c r="Q21" s="22">
        <f t="shared" si="9"/>
        <v>8.2177578160697786E-3</v>
      </c>
      <c r="R21" s="9">
        <v>1233135958</v>
      </c>
      <c r="S21" s="9">
        <v>1206595247</v>
      </c>
      <c r="T21" s="9">
        <v>26540711</v>
      </c>
      <c r="U21" s="9">
        <v>21740812.800000001</v>
      </c>
      <c r="V21" s="9">
        <v>23018502</v>
      </c>
      <c r="W21" s="9">
        <v>41</v>
      </c>
      <c r="X21" s="14">
        <f t="shared" si="10"/>
        <v>2.1522939808718156</v>
      </c>
      <c r="Y21" s="9">
        <v>5000</v>
      </c>
      <c r="Z21" s="10">
        <f t="shared" si="11"/>
        <v>113.38434731724209</v>
      </c>
      <c r="AA21" s="18">
        <f t="shared" si="12"/>
        <v>122.7752969840755</v>
      </c>
      <c r="AB21" s="18">
        <f t="shared" si="13"/>
        <v>125.00935479489294</v>
      </c>
      <c r="AC21" s="15"/>
      <c r="AD21" s="19">
        <v>1</v>
      </c>
      <c r="AE21" s="5"/>
      <c r="AF21" s="6"/>
      <c r="AG21" s="20">
        <v>262901</v>
      </c>
      <c r="AH21" s="5"/>
      <c r="AI21" s="28">
        <f t="shared" si="2"/>
        <v>1.2092510175148559</v>
      </c>
      <c r="AJ21" s="16">
        <f t="shared" si="3"/>
        <v>647334.41463414638</v>
      </c>
      <c r="AK21" s="27">
        <f t="shared" si="14"/>
        <v>1.2824439024390244</v>
      </c>
      <c r="AL21" s="32">
        <f t="shared" si="7"/>
        <v>145564360</v>
      </c>
      <c r="AM21" s="32">
        <f t="shared" si="5"/>
        <v>119113023</v>
      </c>
      <c r="AN21" s="33">
        <f t="shared" si="8"/>
        <v>26451337</v>
      </c>
    </row>
    <row r="22" spans="1:40" s="1" customFormat="1" ht="15.75">
      <c r="A22" s="5">
        <v>16</v>
      </c>
      <c r="B22" s="4" t="s">
        <v>16</v>
      </c>
      <c r="C22" s="12">
        <v>2015</v>
      </c>
      <c r="D22" s="7">
        <v>399330755</v>
      </c>
      <c r="E22" s="7">
        <v>399330731</v>
      </c>
      <c r="F22" s="7">
        <v>24</v>
      </c>
      <c r="G22" s="7">
        <v>5868422</v>
      </c>
      <c r="H22" s="7" t="s">
        <v>34</v>
      </c>
      <c r="I22" s="21">
        <v>444128224</v>
      </c>
      <c r="J22" s="21">
        <v>444060233</v>
      </c>
      <c r="K22" s="21">
        <v>67991</v>
      </c>
      <c r="L22" s="21"/>
      <c r="M22" s="21">
        <v>1</v>
      </c>
      <c r="N22" s="21">
        <v>6557639.7999999998</v>
      </c>
      <c r="O22" s="21">
        <v>6843610</v>
      </c>
      <c r="P22" s="21"/>
      <c r="Q22" s="22">
        <f t="shared" si="9"/>
        <v>1.5308867197775749E-2</v>
      </c>
      <c r="R22" s="9">
        <v>466725558</v>
      </c>
      <c r="S22" s="9">
        <v>453249456</v>
      </c>
      <c r="T22" s="9">
        <v>13476102</v>
      </c>
      <c r="U22" s="9">
        <v>7492171.7000000002</v>
      </c>
      <c r="V22" s="9">
        <v>7773546</v>
      </c>
      <c r="W22" s="9">
        <v>35</v>
      </c>
      <c r="X22" s="14">
        <f t="shared" si="10"/>
        <v>2.8873717689143561</v>
      </c>
      <c r="Y22" s="9">
        <v>10000</v>
      </c>
      <c r="Z22" s="10">
        <f t="shared" si="11"/>
        <v>105.0880202560601</v>
      </c>
      <c r="AA22" s="18">
        <f t="shared" si="12"/>
        <v>113.58838390849273</v>
      </c>
      <c r="AB22" s="18">
        <f t="shared" si="13"/>
        <v>114.25104044293496</v>
      </c>
      <c r="AC22" s="15"/>
      <c r="AD22" s="19">
        <v>1.5</v>
      </c>
      <c r="AE22" s="5"/>
      <c r="AF22" s="6"/>
      <c r="AG22" s="20">
        <v>198204</v>
      </c>
      <c r="AH22" s="5"/>
      <c r="AI22" s="28">
        <f t="shared" si="2"/>
        <v>2.6454812828168364</v>
      </c>
      <c r="AJ22" s="16">
        <f t="shared" si="3"/>
        <v>385031.48571428569</v>
      </c>
      <c r="AK22" s="27">
        <f t="shared" si="14"/>
        <v>0.56629714285714283</v>
      </c>
      <c r="AL22" s="32">
        <f t="shared" si="7"/>
        <v>22597334</v>
      </c>
      <c r="AM22" s="32">
        <f t="shared" si="5"/>
        <v>9189223</v>
      </c>
      <c r="AN22" s="33">
        <f t="shared" si="8"/>
        <v>13408111</v>
      </c>
    </row>
    <row r="23" spans="1:40" s="1" customFormat="1" ht="17.25" customHeight="1">
      <c r="A23" s="5">
        <v>17</v>
      </c>
      <c r="B23" s="4" t="s">
        <v>17</v>
      </c>
      <c r="C23" s="12">
        <v>2015</v>
      </c>
      <c r="D23" s="7">
        <v>2542703953</v>
      </c>
      <c r="E23" s="7">
        <v>2542702810</v>
      </c>
      <c r="F23" s="7">
        <v>1143</v>
      </c>
      <c r="G23" s="7">
        <v>41914681</v>
      </c>
      <c r="H23" s="7" t="s">
        <v>34</v>
      </c>
      <c r="I23" s="21">
        <v>2470531576</v>
      </c>
      <c r="J23" s="21">
        <v>2470531576</v>
      </c>
      <c r="K23" s="21">
        <v>0</v>
      </c>
      <c r="L23" s="21">
        <v>1</v>
      </c>
      <c r="M23" s="21"/>
      <c r="N23" s="21">
        <v>43093253</v>
      </c>
      <c r="O23" s="21">
        <v>42466735</v>
      </c>
      <c r="P23" s="21"/>
      <c r="Q23" s="22">
        <f t="shared" si="9"/>
        <v>0</v>
      </c>
      <c r="R23" s="9">
        <v>2871584300</v>
      </c>
      <c r="S23" s="9">
        <v>2844242456</v>
      </c>
      <c r="T23" s="9">
        <v>27341844</v>
      </c>
      <c r="U23" s="9">
        <v>51600785.899999999</v>
      </c>
      <c r="V23" s="9">
        <v>53095132</v>
      </c>
      <c r="W23" s="9">
        <v>886</v>
      </c>
      <c r="X23" s="14">
        <f t="shared" si="10"/>
        <v>0.95215188354386815</v>
      </c>
      <c r="Y23" s="9"/>
      <c r="Z23" s="10">
        <f t="shared" si="11"/>
        <v>116.23345873803153</v>
      </c>
      <c r="AA23" s="18">
        <f t="shared" si="12"/>
        <v>125.02758217696746</v>
      </c>
      <c r="AB23" s="18">
        <f t="shared" si="13"/>
        <v>119.74214594567738</v>
      </c>
      <c r="AC23" s="15"/>
      <c r="AD23" s="19">
        <v>1.5</v>
      </c>
      <c r="AE23" s="5"/>
      <c r="AF23" s="6"/>
      <c r="AG23" s="20">
        <v>395192</v>
      </c>
      <c r="AH23" s="5"/>
      <c r="AI23" s="28">
        <f t="shared" si="2"/>
        <v>0.76586430440393738</v>
      </c>
      <c r="AJ23" s="16">
        <f t="shared" si="3"/>
        <v>30859.8690744921</v>
      </c>
      <c r="AK23" s="27"/>
      <c r="AL23" s="32">
        <f t="shared" si="7"/>
        <v>401052724</v>
      </c>
      <c r="AM23" s="32">
        <f t="shared" si="5"/>
        <v>373710880</v>
      </c>
      <c r="AN23" s="33">
        <f t="shared" si="8"/>
        <v>27341844</v>
      </c>
    </row>
    <row r="24" spans="1:40" s="1" customFormat="1" ht="15.75">
      <c r="A24" s="5">
        <v>18</v>
      </c>
      <c r="B24" s="4" t="s">
        <v>18</v>
      </c>
      <c r="C24" s="12">
        <v>2015</v>
      </c>
      <c r="D24" s="7">
        <v>33716840</v>
      </c>
      <c r="E24" s="7">
        <v>33716840</v>
      </c>
      <c r="F24" s="7">
        <v>0</v>
      </c>
      <c r="G24" s="7">
        <v>236809</v>
      </c>
      <c r="H24" s="7" t="s">
        <v>34</v>
      </c>
      <c r="I24" s="21">
        <v>33625994</v>
      </c>
      <c r="J24" s="21">
        <v>33625994</v>
      </c>
      <c r="K24" s="21">
        <v>0</v>
      </c>
      <c r="L24" s="21">
        <v>1</v>
      </c>
      <c r="M24" s="21"/>
      <c r="N24" s="21">
        <v>228981.8</v>
      </c>
      <c r="O24" s="21">
        <v>231020</v>
      </c>
      <c r="P24" s="21"/>
      <c r="Q24" s="22">
        <f t="shared" si="9"/>
        <v>0</v>
      </c>
      <c r="R24" s="9">
        <v>36183012</v>
      </c>
      <c r="S24" s="9">
        <v>35062606</v>
      </c>
      <c r="T24" s="9">
        <v>1120406</v>
      </c>
      <c r="U24" s="9">
        <v>263488.3</v>
      </c>
      <c r="V24" s="9">
        <v>274808</v>
      </c>
      <c r="W24" s="9">
        <v>920</v>
      </c>
      <c r="X24" s="14">
        <f t="shared" si="10"/>
        <v>3.0964973286358806</v>
      </c>
      <c r="Y24" s="9">
        <v>100</v>
      </c>
      <c r="Z24" s="10">
        <f t="shared" si="11"/>
        <v>107.60428970516082</v>
      </c>
      <c r="AA24" s="18">
        <f t="shared" si="12"/>
        <v>118.95420309929877</v>
      </c>
      <c r="AB24" s="18">
        <f t="shared" si="13"/>
        <v>115.06953827771464</v>
      </c>
      <c r="AC24" s="15"/>
      <c r="AD24" s="19">
        <v>1.5</v>
      </c>
      <c r="AE24" s="5"/>
      <c r="AF24" s="6"/>
      <c r="AG24" s="20">
        <v>13705</v>
      </c>
      <c r="AH24" s="5"/>
      <c r="AI24" s="28">
        <f t="shared" si="2"/>
        <v>5.2013694725724067</v>
      </c>
      <c r="AJ24" s="16">
        <f t="shared" si="3"/>
        <v>1217.8326086956522</v>
      </c>
      <c r="AK24" s="27">
        <f t="shared" si="14"/>
        <v>0.14896739130434783</v>
      </c>
      <c r="AL24" s="32">
        <f t="shared" si="7"/>
        <v>2557018</v>
      </c>
      <c r="AM24" s="32">
        <f t="shared" si="5"/>
        <v>1436612</v>
      </c>
      <c r="AN24" s="33">
        <f t="shared" si="8"/>
        <v>1120406</v>
      </c>
    </row>
    <row r="25" spans="1:40" s="1" customFormat="1" ht="15.75">
      <c r="A25" s="5">
        <v>19</v>
      </c>
      <c r="B25" s="4" t="s">
        <v>19</v>
      </c>
      <c r="C25" s="12">
        <v>2015</v>
      </c>
      <c r="D25" s="7">
        <v>101521610</v>
      </c>
      <c r="E25" s="7">
        <v>101521610</v>
      </c>
      <c r="F25" s="7">
        <v>0</v>
      </c>
      <c r="G25" s="7">
        <v>1748279</v>
      </c>
      <c r="H25" s="7" t="s">
        <v>34</v>
      </c>
      <c r="I25" s="21">
        <v>103898249</v>
      </c>
      <c r="J25" s="21">
        <v>103898249</v>
      </c>
      <c r="K25" s="21">
        <v>0</v>
      </c>
      <c r="L25" s="21">
        <v>1</v>
      </c>
      <c r="M25" s="21"/>
      <c r="N25" s="21">
        <v>1884767.6</v>
      </c>
      <c r="O25" s="21">
        <v>1850429</v>
      </c>
      <c r="P25" s="21"/>
      <c r="Q25" s="22">
        <f t="shared" si="9"/>
        <v>0</v>
      </c>
      <c r="R25" s="9">
        <v>113437983</v>
      </c>
      <c r="S25" s="9">
        <v>107867039</v>
      </c>
      <c r="T25" s="9">
        <v>5570944</v>
      </c>
      <c r="U25" s="9">
        <v>2011683</v>
      </c>
      <c r="V25" s="9">
        <v>2070197</v>
      </c>
      <c r="W25" s="9">
        <v>233</v>
      </c>
      <c r="X25" s="14">
        <f t="shared" si="10"/>
        <v>4.9110041034491951</v>
      </c>
      <c r="Y25" s="9">
        <v>1000</v>
      </c>
      <c r="Z25" s="10">
        <f t="shared" si="11"/>
        <v>109.18180440172769</v>
      </c>
      <c r="AA25" s="18">
        <f t="shared" si="12"/>
        <v>111.8765972647424</v>
      </c>
      <c r="AB25" s="18">
        <f t="shared" si="13"/>
        <v>106.73374266408229</v>
      </c>
      <c r="AC25" s="15"/>
      <c r="AD25" s="19">
        <v>1.5</v>
      </c>
      <c r="AE25" s="5"/>
      <c r="AF25" s="6"/>
      <c r="AG25" s="20">
        <v>78351</v>
      </c>
      <c r="AH25" s="5"/>
      <c r="AI25" s="28">
        <f t="shared" si="2"/>
        <v>3.8947985343615272</v>
      </c>
      <c r="AJ25" s="16">
        <f t="shared" si="3"/>
        <v>23909.630901287554</v>
      </c>
      <c r="AK25" s="27">
        <f t="shared" si="14"/>
        <v>0.3362703862660944</v>
      </c>
      <c r="AL25" s="32">
        <f t="shared" si="7"/>
        <v>9539734</v>
      </c>
      <c r="AM25" s="32">
        <f t="shared" si="5"/>
        <v>3968790</v>
      </c>
      <c r="AN25" s="33">
        <f t="shared" si="8"/>
        <v>5570944</v>
      </c>
    </row>
    <row r="26" spans="1:40" s="1" customFormat="1" ht="15.75">
      <c r="A26" s="5">
        <v>20</v>
      </c>
      <c r="B26" s="4" t="s">
        <v>21</v>
      </c>
      <c r="C26" s="12">
        <v>2015</v>
      </c>
      <c r="D26" s="7">
        <v>500574931</v>
      </c>
      <c r="E26" s="7">
        <v>500533412</v>
      </c>
      <c r="F26" s="7">
        <v>41519</v>
      </c>
      <c r="G26" s="7">
        <v>9522927</v>
      </c>
      <c r="H26" s="7" t="s">
        <v>34</v>
      </c>
      <c r="I26" s="21">
        <v>482727757</v>
      </c>
      <c r="J26" s="21">
        <v>482667877</v>
      </c>
      <c r="K26" s="21">
        <v>59880</v>
      </c>
      <c r="L26" s="21"/>
      <c r="M26" s="21">
        <v>1</v>
      </c>
      <c r="N26" s="21">
        <v>9461427.4000000004</v>
      </c>
      <c r="O26" s="21">
        <v>9385968</v>
      </c>
      <c r="P26" s="21"/>
      <c r="Q26" s="22">
        <f t="shared" si="9"/>
        <v>1.2404507329790858E-2</v>
      </c>
      <c r="R26" s="9">
        <v>518763191</v>
      </c>
      <c r="S26" s="9">
        <v>482678143</v>
      </c>
      <c r="T26" s="9">
        <v>36085048</v>
      </c>
      <c r="U26" s="9">
        <v>9740969.5999999996</v>
      </c>
      <c r="V26" s="9">
        <v>10009512</v>
      </c>
      <c r="W26" s="9">
        <v>2337</v>
      </c>
      <c r="X26" s="14">
        <f t="shared" si="10"/>
        <v>6.9559769517263224</v>
      </c>
      <c r="Y26" s="9">
        <v>3000</v>
      </c>
      <c r="Z26" s="10">
        <f t="shared" si="11"/>
        <v>107.46496000643278</v>
      </c>
      <c r="AA26" s="18">
        <f t="shared" si="12"/>
        <v>106.64336379582799</v>
      </c>
      <c r="AB26" s="18">
        <f t="shared" si="13"/>
        <v>102.95454573799296</v>
      </c>
      <c r="AC26" s="15"/>
      <c r="AD26" s="19">
        <v>1.5</v>
      </c>
      <c r="AE26" s="5"/>
      <c r="AF26" s="6"/>
      <c r="AG26" s="20">
        <v>322959</v>
      </c>
      <c r="AH26" s="5"/>
      <c r="AI26" s="28">
        <f t="shared" si="2"/>
        <v>3.3154707720266372</v>
      </c>
      <c r="AJ26" s="16">
        <f t="shared" si="3"/>
        <v>15440.756525459992</v>
      </c>
      <c r="AK26" s="27">
        <f t="shared" si="14"/>
        <v>4.606461275139067E-2</v>
      </c>
      <c r="AL26" s="32">
        <f t="shared" si="7"/>
        <v>36035434</v>
      </c>
      <c r="AM26" s="32">
        <f t="shared" si="5"/>
        <v>10266</v>
      </c>
      <c r="AN26" s="33">
        <f t="shared" si="8"/>
        <v>36025168</v>
      </c>
    </row>
    <row r="27" spans="1:40" s="1" customFormat="1" ht="15.75">
      <c r="A27" s="5">
        <v>21</v>
      </c>
      <c r="B27" s="4" t="s">
        <v>22</v>
      </c>
      <c r="C27" s="12">
        <v>2015</v>
      </c>
      <c r="D27" s="7">
        <v>289317439</v>
      </c>
      <c r="E27" s="7">
        <v>289270625</v>
      </c>
      <c r="F27" s="7">
        <v>46814</v>
      </c>
      <c r="G27" s="7">
        <v>5353285</v>
      </c>
      <c r="H27" s="7" t="s">
        <v>34</v>
      </c>
      <c r="I27" s="21">
        <v>281905398</v>
      </c>
      <c r="J27" s="21">
        <v>281818458</v>
      </c>
      <c r="K27" s="21">
        <v>86940</v>
      </c>
      <c r="L27" s="21"/>
      <c r="M27" s="21">
        <v>1</v>
      </c>
      <c r="N27" s="21">
        <v>5251726.3</v>
      </c>
      <c r="O27" s="21">
        <v>5324789</v>
      </c>
      <c r="P27" s="21"/>
      <c r="Q27" s="22">
        <f t="shared" si="9"/>
        <v>3.0840133114442881E-2</v>
      </c>
      <c r="R27" s="9">
        <v>289172946</v>
      </c>
      <c r="S27" s="9">
        <v>286690160</v>
      </c>
      <c r="T27" s="9">
        <v>2482786</v>
      </c>
      <c r="U27" s="9">
        <v>5493420.5</v>
      </c>
      <c r="V27" s="9">
        <v>5498509</v>
      </c>
      <c r="W27" s="9">
        <v>25</v>
      </c>
      <c r="X27" s="14">
        <f t="shared" si="10"/>
        <v>0.85858170148461943</v>
      </c>
      <c r="Y27" s="9">
        <v>1000</v>
      </c>
      <c r="Z27" s="10">
        <f t="shared" si="11"/>
        <v>102.57800952076839</v>
      </c>
      <c r="AA27" s="18">
        <f t="shared" si="12"/>
        <v>103.26247669156467</v>
      </c>
      <c r="AB27" s="18">
        <f t="shared" si="13"/>
        <v>104.60218576128007</v>
      </c>
      <c r="AC27" s="15"/>
      <c r="AD27" s="19">
        <v>0.5</v>
      </c>
      <c r="AE27" s="5"/>
      <c r="AF27" s="6"/>
      <c r="AG27" s="20">
        <v>12308</v>
      </c>
      <c r="AH27" s="5"/>
      <c r="AI27" s="28">
        <f t="shared" si="2"/>
        <v>0.2240498428984273</v>
      </c>
      <c r="AJ27" s="16">
        <f t="shared" si="3"/>
        <v>99311.44</v>
      </c>
      <c r="AK27" s="27">
        <f t="shared" si="14"/>
        <v>0.49231999999999998</v>
      </c>
      <c r="AL27" s="32">
        <f t="shared" si="7"/>
        <v>7267548</v>
      </c>
      <c r="AM27" s="32">
        <f t="shared" si="5"/>
        <v>4871702</v>
      </c>
      <c r="AN27" s="33">
        <f t="shared" si="8"/>
        <v>2395846</v>
      </c>
    </row>
    <row r="28" spans="1:40" s="1" customFormat="1" ht="15.75">
      <c r="A28" s="5">
        <v>22</v>
      </c>
      <c r="B28" s="4" t="s">
        <v>23</v>
      </c>
      <c r="C28" s="12">
        <v>2015</v>
      </c>
      <c r="D28" s="7">
        <v>233705194</v>
      </c>
      <c r="E28" s="7">
        <v>233705194</v>
      </c>
      <c r="F28" s="7">
        <v>0</v>
      </c>
      <c r="G28" s="7">
        <v>3068943</v>
      </c>
      <c r="H28" s="7" t="s">
        <v>34</v>
      </c>
      <c r="I28" s="21">
        <v>227756388</v>
      </c>
      <c r="J28" s="21">
        <v>227756388</v>
      </c>
      <c r="K28" s="21">
        <v>0</v>
      </c>
      <c r="L28" s="21">
        <v>1</v>
      </c>
      <c r="M28" s="21"/>
      <c r="N28" s="21">
        <v>3105217.7</v>
      </c>
      <c r="O28" s="21">
        <v>3250415</v>
      </c>
      <c r="P28" s="21"/>
      <c r="Q28" s="22">
        <f t="shared" si="9"/>
        <v>0</v>
      </c>
      <c r="R28" s="9">
        <v>273651048</v>
      </c>
      <c r="S28" s="9">
        <v>263573290</v>
      </c>
      <c r="T28" s="9">
        <v>10077758</v>
      </c>
      <c r="U28" s="9">
        <v>4371220.2</v>
      </c>
      <c r="V28" s="9">
        <v>4430848</v>
      </c>
      <c r="W28" s="9">
        <v>1637</v>
      </c>
      <c r="X28" s="14">
        <f t="shared" si="10"/>
        <v>3.6827039668417423</v>
      </c>
      <c r="Y28" s="9"/>
      <c r="Z28" s="10">
        <f t="shared" si="11"/>
        <v>120.15076740679606</v>
      </c>
      <c r="AA28" s="18">
        <f t="shared" si="12"/>
        <v>136.31637806249356</v>
      </c>
      <c r="AB28" s="18">
        <f t="shared" si="13"/>
        <v>140.77016886770934</v>
      </c>
      <c r="AC28" s="15"/>
      <c r="AD28" s="19">
        <v>1</v>
      </c>
      <c r="AE28" s="5"/>
      <c r="AF28" s="6"/>
      <c r="AG28" s="20">
        <v>93278</v>
      </c>
      <c r="AH28" s="5"/>
      <c r="AI28" s="28">
        <f t="shared" si="2"/>
        <v>2.1339121739966336</v>
      </c>
      <c r="AJ28" s="16">
        <f t="shared" si="3"/>
        <v>6156.2357971899819</v>
      </c>
      <c r="AK28" s="27"/>
      <c r="AL28" s="32">
        <f t="shared" si="7"/>
        <v>45894660</v>
      </c>
      <c r="AM28" s="32">
        <f t="shared" si="5"/>
        <v>35816902</v>
      </c>
      <c r="AN28" s="33">
        <f t="shared" si="8"/>
        <v>10077758</v>
      </c>
    </row>
    <row r="29" spans="1:40" s="1" customFormat="1" ht="15.75">
      <c r="A29" s="5">
        <v>23</v>
      </c>
      <c r="B29" s="4" t="s">
        <v>24</v>
      </c>
      <c r="C29" s="12">
        <v>2015</v>
      </c>
      <c r="D29" s="7">
        <v>605230381</v>
      </c>
      <c r="E29" s="7">
        <v>605228436</v>
      </c>
      <c r="F29" s="7">
        <v>1945</v>
      </c>
      <c r="G29" s="7">
        <v>8045118</v>
      </c>
      <c r="H29" s="7" t="s">
        <v>34</v>
      </c>
      <c r="I29" s="21">
        <v>553821088</v>
      </c>
      <c r="J29" s="21">
        <v>553792839</v>
      </c>
      <c r="K29" s="21">
        <v>28249</v>
      </c>
      <c r="L29" s="21"/>
      <c r="M29" s="21">
        <v>1</v>
      </c>
      <c r="N29" s="21">
        <v>7926876.9000000004</v>
      </c>
      <c r="O29" s="21">
        <v>7846340</v>
      </c>
      <c r="P29" s="21"/>
      <c r="Q29" s="22">
        <f t="shared" si="9"/>
        <v>5.100744737260709E-3</v>
      </c>
      <c r="R29" s="9">
        <v>566097211</v>
      </c>
      <c r="S29" s="9">
        <v>555549250</v>
      </c>
      <c r="T29" s="9">
        <v>10547961</v>
      </c>
      <c r="U29" s="9">
        <v>8277419.2999999998</v>
      </c>
      <c r="V29" s="9">
        <v>8621097</v>
      </c>
      <c r="W29" s="9">
        <v>628</v>
      </c>
      <c r="X29" s="14">
        <f t="shared" si="10"/>
        <v>1.8632773302958385</v>
      </c>
      <c r="Y29" s="9"/>
      <c r="Z29" s="10">
        <f t="shared" si="11"/>
        <v>102.21662252774311</v>
      </c>
      <c r="AA29" s="18">
        <f t="shared" si="12"/>
        <v>109.8741196532396</v>
      </c>
      <c r="AB29" s="18">
        <f t="shared" si="13"/>
        <v>104.42220062733661</v>
      </c>
      <c r="AC29" s="15"/>
      <c r="AD29" s="19">
        <v>0.3</v>
      </c>
      <c r="AE29" s="5"/>
      <c r="AF29" s="6"/>
      <c r="AG29" s="20">
        <v>29753</v>
      </c>
      <c r="AH29" s="5"/>
      <c r="AI29" s="28">
        <f t="shared" si="2"/>
        <v>0.35944778102518016</v>
      </c>
      <c r="AJ29" s="16">
        <f t="shared" si="3"/>
        <v>16796.116242038217</v>
      </c>
      <c r="AK29" s="27"/>
      <c r="AL29" s="32">
        <f t="shared" si="7"/>
        <v>12276123</v>
      </c>
      <c r="AM29" s="32">
        <f t="shared" si="5"/>
        <v>1756411</v>
      </c>
      <c r="AN29" s="33">
        <f t="shared" si="8"/>
        <v>10519712</v>
      </c>
    </row>
    <row r="30" spans="1:40" s="1" customFormat="1" ht="15.75">
      <c r="A30" s="5">
        <v>24</v>
      </c>
      <c r="B30" s="4" t="s">
        <v>25</v>
      </c>
      <c r="C30" s="12">
        <v>2015</v>
      </c>
      <c r="D30" s="7">
        <v>48898773</v>
      </c>
      <c r="E30" s="7">
        <v>48840448</v>
      </c>
      <c r="F30" s="7">
        <v>58325</v>
      </c>
      <c r="G30" s="7">
        <v>815542</v>
      </c>
      <c r="H30" s="7" t="s">
        <v>34</v>
      </c>
      <c r="I30" s="21">
        <v>53519557</v>
      </c>
      <c r="J30" s="21">
        <v>53519557</v>
      </c>
      <c r="K30" s="21">
        <v>0</v>
      </c>
      <c r="L30" s="21">
        <v>1</v>
      </c>
      <c r="M30" s="21"/>
      <c r="N30" s="21">
        <v>839439.7</v>
      </c>
      <c r="O30" s="21">
        <v>800787</v>
      </c>
      <c r="P30" s="21"/>
      <c r="Q30" s="22">
        <f t="shared" si="9"/>
        <v>0</v>
      </c>
      <c r="R30" s="9">
        <v>57884127</v>
      </c>
      <c r="S30" s="9">
        <v>55025733</v>
      </c>
      <c r="T30" s="9">
        <v>2858394</v>
      </c>
      <c r="U30" s="9">
        <v>763231.6</v>
      </c>
      <c r="V30" s="9">
        <v>813344</v>
      </c>
      <c r="W30" s="9">
        <v>118</v>
      </c>
      <c r="X30" s="14">
        <f t="shared" si="10"/>
        <v>4.9381309663701067</v>
      </c>
      <c r="Y30" s="9">
        <v>500</v>
      </c>
      <c r="Z30" s="10">
        <f t="shared" si="11"/>
        <v>108.15509366043518</v>
      </c>
      <c r="AA30" s="18">
        <f t="shared" si="12"/>
        <v>101.56808239894004</v>
      </c>
      <c r="AB30" s="18">
        <f t="shared" si="13"/>
        <v>90.9215516016219</v>
      </c>
      <c r="AC30" s="15"/>
      <c r="AD30" s="19">
        <v>1.5</v>
      </c>
      <c r="AE30" s="5"/>
      <c r="AF30" s="6"/>
      <c r="AG30" s="20">
        <v>20785</v>
      </c>
      <c r="AH30" s="5"/>
      <c r="AI30" s="28">
        <f t="shared" si="2"/>
        <v>2.7232887107923731</v>
      </c>
      <c r="AJ30" s="16">
        <f t="shared" si="3"/>
        <v>24223.677966101695</v>
      </c>
      <c r="AK30" s="27">
        <f t="shared" si="14"/>
        <v>0.35228813559322036</v>
      </c>
      <c r="AL30" s="32">
        <f t="shared" si="7"/>
        <v>4364570</v>
      </c>
      <c r="AM30" s="32">
        <f t="shared" si="5"/>
        <v>1506176</v>
      </c>
      <c r="AN30" s="33">
        <f t="shared" si="8"/>
        <v>2858394</v>
      </c>
    </row>
    <row r="31" spans="1:40" s="1" customFormat="1" ht="15.75">
      <c r="A31" s="5">
        <v>25</v>
      </c>
      <c r="B31" s="4" t="s">
        <v>26</v>
      </c>
      <c r="C31" s="12">
        <v>2015</v>
      </c>
      <c r="D31" s="7">
        <v>167399178</v>
      </c>
      <c r="E31" s="7">
        <v>167383601</v>
      </c>
      <c r="F31" s="7">
        <v>15577</v>
      </c>
      <c r="G31" s="7">
        <v>2273834</v>
      </c>
      <c r="H31" s="7" t="s">
        <v>34</v>
      </c>
      <c r="I31" s="21">
        <v>219681550</v>
      </c>
      <c r="J31" s="21">
        <v>219649626</v>
      </c>
      <c r="K31" s="21">
        <v>31924</v>
      </c>
      <c r="L31" s="21"/>
      <c r="M31" s="21">
        <v>1</v>
      </c>
      <c r="N31" s="21">
        <v>3123682.8</v>
      </c>
      <c r="O31" s="21">
        <v>3193228</v>
      </c>
      <c r="P31" s="21"/>
      <c r="Q31" s="22">
        <f t="shared" si="9"/>
        <v>1.4531944079964838E-2</v>
      </c>
      <c r="R31" s="9">
        <v>315051086</v>
      </c>
      <c r="S31" s="9">
        <v>307828557</v>
      </c>
      <c r="T31" s="9">
        <v>7222529</v>
      </c>
      <c r="U31" s="9">
        <v>3685818.9</v>
      </c>
      <c r="V31" s="9">
        <v>4223816</v>
      </c>
      <c r="W31" s="9">
        <v>19</v>
      </c>
      <c r="X31" s="14">
        <f t="shared" si="10"/>
        <v>2.2924945575334408</v>
      </c>
      <c r="Y31" s="9">
        <v>3000</v>
      </c>
      <c r="Z31" s="10">
        <f t="shared" si="11"/>
        <v>143.41262887120016</v>
      </c>
      <c r="AA31" s="18">
        <f t="shared" si="12"/>
        <v>132.27417522331635</v>
      </c>
      <c r="AB31" s="18">
        <f t="shared" si="13"/>
        <v>117.99594056093019</v>
      </c>
      <c r="AC31" s="15"/>
      <c r="AD31" s="19">
        <v>1.5</v>
      </c>
      <c r="AE31" s="5"/>
      <c r="AF31" s="6"/>
      <c r="AG31" s="20">
        <v>43947</v>
      </c>
      <c r="AH31" s="5"/>
      <c r="AI31" s="28">
        <f t="shared" si="2"/>
        <v>1.1923266224501698</v>
      </c>
      <c r="AJ31" s="16">
        <f t="shared" si="3"/>
        <v>380133.10526315792</v>
      </c>
      <c r="AK31" s="27">
        <f t="shared" si="14"/>
        <v>0.77100000000000002</v>
      </c>
      <c r="AL31" s="32">
        <f t="shared" si="7"/>
        <v>95369536</v>
      </c>
      <c r="AM31" s="32">
        <f t="shared" si="5"/>
        <v>88178931</v>
      </c>
      <c r="AN31" s="33">
        <f t="shared" si="8"/>
        <v>7190605</v>
      </c>
    </row>
    <row r="32" spans="1:40" ht="15.75">
      <c r="AJ32" s="17"/>
      <c r="AL32" s="34"/>
      <c r="AM32" s="35"/>
      <c r="AN32" s="35"/>
    </row>
  </sheetData>
  <autoFilter ref="C1:C31"/>
  <mergeCells count="39">
    <mergeCell ref="A3:A5"/>
    <mergeCell ref="Z3:Z5"/>
    <mergeCell ref="AA3:AA5"/>
    <mergeCell ref="G4:G5"/>
    <mergeCell ref="I4:I5"/>
    <mergeCell ref="J4:K4"/>
    <mergeCell ref="D4:D5"/>
    <mergeCell ref="O4:O5"/>
    <mergeCell ref="N4:N5"/>
    <mergeCell ref="U4:U5"/>
    <mergeCell ref="Q4:Q5"/>
    <mergeCell ref="Y4:Y5"/>
    <mergeCell ref="X4:X5"/>
    <mergeCell ref="R3:X3"/>
    <mergeCell ref="B1:AJ1"/>
    <mergeCell ref="R4:R5"/>
    <mergeCell ref="S4:T4"/>
    <mergeCell ref="V4:V5"/>
    <mergeCell ref="E4:F4"/>
    <mergeCell ref="H4:H5"/>
    <mergeCell ref="W4:W5"/>
    <mergeCell ref="C3:C5"/>
    <mergeCell ref="D3:H3"/>
    <mergeCell ref="P4:P5"/>
    <mergeCell ref="AF3:AF5"/>
    <mergeCell ref="AH3:AH5"/>
    <mergeCell ref="B3:B5"/>
    <mergeCell ref="AJ3:AJ5"/>
    <mergeCell ref="AD3:AD5"/>
    <mergeCell ref="AE3:AE5"/>
    <mergeCell ref="AL3:AL5"/>
    <mergeCell ref="AM3:AN4"/>
    <mergeCell ref="AM2:AN2"/>
    <mergeCell ref="AK3:AK5"/>
    <mergeCell ref="I3:Q3"/>
    <mergeCell ref="AI3:AI5"/>
    <mergeCell ref="AG3:AG5"/>
    <mergeCell ref="AB3:AB5"/>
    <mergeCell ref="AC3:AC5"/>
  </mergeCells>
  <pageMargins left="0.17" right="0.15748031496062992" top="0.74803149606299213" bottom="0.27559055118110237" header="0.31496062992125984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ipetrov</dc:creator>
  <cp:lastModifiedBy>ipetrov</cp:lastModifiedBy>
  <cp:lastPrinted>2016-10-07T05:19:38Z</cp:lastPrinted>
  <dcterms:created xsi:type="dcterms:W3CDTF">2015-08-25T04:59:06Z</dcterms:created>
  <dcterms:modified xsi:type="dcterms:W3CDTF">2016-11-18T05:07:45Z</dcterms:modified>
</cp:coreProperties>
</file>