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№3" sheetId="1" r:id="rId1"/>
    <sheet name="Приложение №2" sheetId="2" r:id="rId2"/>
    <sheet name="Приложение №1" sheetId="3" r:id="rId3"/>
  </sheets>
  <definedNames>
    <definedName name="_xlnm.Print_Area" localSheetId="1">'Приложение №2'!$A$1:$E$3</definedName>
  </definedNames>
  <calcPr fullCalcOnLoad="1"/>
</workbook>
</file>

<file path=xl/sharedStrings.xml><?xml version="1.0" encoding="utf-8"?>
<sst xmlns="http://schemas.openxmlformats.org/spreadsheetml/2006/main" count="135" uniqueCount="53">
  <si>
    <t>Ап по новой методике</t>
  </si>
  <si>
    <t>Называевский</t>
  </si>
  <si>
    <t>Муромцевский</t>
  </si>
  <si>
    <t>Москаленский</t>
  </si>
  <si>
    <t>Павлоградский</t>
  </si>
  <si>
    <t>ИЖС-0,5%</t>
  </si>
  <si>
    <t>Оконешниковский</t>
  </si>
  <si>
    <t>Седельниковский</t>
  </si>
  <si>
    <t>Исилькульский</t>
  </si>
  <si>
    <t>Таврический</t>
  </si>
  <si>
    <t>Марьяновский</t>
  </si>
  <si>
    <t>Азовский</t>
  </si>
  <si>
    <t>Полтавский</t>
  </si>
  <si>
    <t>Знаменский</t>
  </si>
  <si>
    <t>Итого:</t>
  </si>
  <si>
    <t>Кормиловский</t>
  </si>
  <si>
    <t>Саргатский</t>
  </si>
  <si>
    <t>Калачинский</t>
  </si>
  <si>
    <t>Колосовский</t>
  </si>
  <si>
    <t>Черлакский</t>
  </si>
  <si>
    <t>Крутинский</t>
  </si>
  <si>
    <t>Большереченский</t>
  </si>
  <si>
    <t>Назначение аренды</t>
  </si>
  <si>
    <t xml:space="preserve">Жилищное ст-во - 0,3% </t>
  </si>
  <si>
    <t>№ п/п</t>
  </si>
  <si>
    <t>Временные объекты</t>
  </si>
  <si>
    <t>Капитальное строительство - 2%</t>
  </si>
  <si>
    <t>ИЖС - 0,5%</t>
  </si>
  <si>
    <t>Временные объекты, капитальное строительство - 2%</t>
  </si>
  <si>
    <t>Наименование муниципального образования</t>
  </si>
  <si>
    <t>Кол-во договоров</t>
  </si>
  <si>
    <t>Действующая Ап</t>
  </si>
  <si>
    <t>Снижение/повышение Ап/мес.</t>
  </si>
  <si>
    <t>Снижение/повышение Ап/год</t>
  </si>
  <si>
    <t>город Омск</t>
  </si>
  <si>
    <t xml:space="preserve">Одесский </t>
  </si>
  <si>
    <t>Орган или организация, представившие предложения</t>
  </si>
  <si>
    <t>Суть поступившего предложения</t>
  </si>
  <si>
    <t>Сведения о принятии предложений</t>
  </si>
  <si>
    <t>Причина отказа в принятии предложений</t>
  </si>
  <si>
    <t>Администрация Калачинского муниципального района Омской области</t>
  </si>
  <si>
    <t xml:space="preserve">Увеличение ставок арендной платы </t>
  </si>
  <si>
    <t>Предложения не учтены</t>
  </si>
  <si>
    <t>Не соответствуют требованиям федерального законодательства</t>
  </si>
  <si>
    <t>Администрация Муромцевского муниципального района Омской области</t>
  </si>
  <si>
    <t>Администрация Таврического муниципального района Омской области (опросный лист)</t>
  </si>
  <si>
    <t>Предложения отсутствуют, в опросном листе содержится информация об отсутствии оптимальности выбранного варианта решения проблемы</t>
  </si>
  <si>
    <t>-</t>
  </si>
  <si>
    <t>Администрация Черлакского муниципального района Омской области (опросный лист)</t>
  </si>
  <si>
    <t>Предложения отсутствуют, в опросном листе содержится информация об отсутствии оптимальности выбранного варианта решения проблемы, о снижении поступлений в бюджет муниципального района</t>
  </si>
  <si>
    <t>Приложение № 1</t>
  </si>
  <si>
    <t>Приложение № 2</t>
  </si>
  <si>
    <t>Приложение № 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</si>
</sst>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Continuous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10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="130" zoomScaleSheetLayoutView="130" workbookViewId="0" topLeftCell="A1">
      <selection activeCell="C4" sqref="C4"/>
    </sheetView>
  </sheetViews>
  <sheetFormatPr defaultColWidth="9.140625" defaultRowHeight="12.75"/>
  <cols>
    <col min="2" max="2" width="31.57421875" style="0" customWidth="1"/>
    <col min="3" max="3" width="42.7109375" style="0" customWidth="1"/>
    <col min="4" max="4" width="26.7109375" style="0" customWidth="1"/>
    <col min="5" max="5" width="30.140625" style="0" customWidth="1"/>
  </cols>
  <sheetData>
    <row r="1" spans="1:5" ht="18.75">
      <c r="A1" s="12" t="s">
        <v>52</v>
      </c>
      <c r="B1" s="12"/>
      <c r="C1" s="12"/>
      <c r="D1" s="12"/>
      <c r="E1" s="12"/>
    </row>
    <row r="2" spans="1:5" ht="47.25">
      <c r="A2" s="2" t="s">
        <v>24</v>
      </c>
      <c r="B2" s="2" t="s">
        <v>36</v>
      </c>
      <c r="C2" s="2" t="s">
        <v>37</v>
      </c>
      <c r="D2" s="2" t="s">
        <v>38</v>
      </c>
      <c r="E2" s="2" t="s">
        <v>39</v>
      </c>
    </row>
    <row r="3" spans="1:5" ht="63">
      <c r="A3" s="2">
        <v>1</v>
      </c>
      <c r="B3" s="1" t="s">
        <v>44</v>
      </c>
      <c r="C3" s="1" t="s">
        <v>41</v>
      </c>
      <c r="D3" s="1" t="s">
        <v>42</v>
      </c>
      <c r="E3" s="1" t="s">
        <v>43</v>
      </c>
    </row>
    <row r="4" spans="1:5" ht="63">
      <c r="A4" s="2">
        <v>2</v>
      </c>
      <c r="B4" s="1" t="s">
        <v>45</v>
      </c>
      <c r="C4" s="1" t="s">
        <v>46</v>
      </c>
      <c r="D4" s="10" t="s">
        <v>47</v>
      </c>
      <c r="E4" s="10" t="s">
        <v>47</v>
      </c>
    </row>
    <row r="5" spans="1:5" ht="47.25">
      <c r="A5" s="2">
        <v>3</v>
      </c>
      <c r="B5" s="1" t="s">
        <v>40</v>
      </c>
      <c r="C5" s="1" t="s">
        <v>41</v>
      </c>
      <c r="D5" s="1" t="s">
        <v>42</v>
      </c>
      <c r="E5" s="1" t="s">
        <v>43</v>
      </c>
    </row>
    <row r="6" spans="1:5" ht="94.5">
      <c r="A6" s="11">
        <v>4</v>
      </c>
      <c r="B6" s="9" t="s">
        <v>48</v>
      </c>
      <c r="C6" s="1" t="s">
        <v>49</v>
      </c>
      <c r="D6" s="10" t="s">
        <v>47</v>
      </c>
      <c r="E6" s="10" t="s">
        <v>47</v>
      </c>
    </row>
  </sheetData>
  <mergeCells count="1">
    <mergeCell ref="A1:E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view="pageBreakPreview" zoomScale="115" zoomScaleSheetLayoutView="115" workbookViewId="0" topLeftCell="A1">
      <selection activeCell="A1" sqref="A1:E1"/>
    </sheetView>
  </sheetViews>
  <sheetFormatPr defaultColWidth="9.140625" defaultRowHeight="12.75"/>
  <cols>
    <col min="1" max="1" width="7.7109375" style="7" customWidth="1"/>
    <col min="2" max="2" width="27.28125" style="7" customWidth="1"/>
    <col min="3" max="3" width="31.28125" style="7" customWidth="1"/>
    <col min="4" max="4" width="33.7109375" style="7" customWidth="1"/>
    <col min="5" max="5" width="37.140625" style="7" customWidth="1"/>
    <col min="6" max="16384" width="9.140625" style="7" customWidth="1"/>
  </cols>
  <sheetData>
    <row r="1" spans="1:5" ht="15" customHeight="1">
      <c r="A1" s="12" t="s">
        <v>51</v>
      </c>
      <c r="B1" s="12"/>
      <c r="C1" s="12"/>
      <c r="D1" s="12"/>
      <c r="E1" s="12"/>
    </row>
    <row r="2" spans="1:5" ht="47.25">
      <c r="A2" s="2" t="s">
        <v>24</v>
      </c>
      <c r="B2" s="2" t="s">
        <v>36</v>
      </c>
      <c r="C2" s="2" t="s">
        <v>37</v>
      </c>
      <c r="D2" s="2" t="s">
        <v>38</v>
      </c>
      <c r="E2" s="2" t="s">
        <v>39</v>
      </c>
    </row>
    <row r="3" spans="1:5" ht="63">
      <c r="A3" s="8">
        <v>1</v>
      </c>
      <c r="B3" s="1" t="s">
        <v>40</v>
      </c>
      <c r="C3" s="1" t="s">
        <v>41</v>
      </c>
      <c r="D3" s="1" t="s">
        <v>42</v>
      </c>
      <c r="E3" s="1" t="s">
        <v>43</v>
      </c>
    </row>
  </sheetData>
  <mergeCells count="1">
    <mergeCell ref="A1:E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="115" zoomScaleSheetLayoutView="115" workbookViewId="0" topLeftCell="A71">
      <selection activeCell="D39" sqref="D39"/>
    </sheetView>
  </sheetViews>
  <sheetFormatPr defaultColWidth="9.140625" defaultRowHeight="12.75"/>
  <cols>
    <col min="1" max="1" width="9.140625" style="6" customWidth="1"/>
    <col min="2" max="2" width="15.8515625" style="6" customWidth="1"/>
    <col min="3" max="3" width="22.00390625" style="6" customWidth="1"/>
    <col min="4" max="4" width="16.00390625" style="6" customWidth="1"/>
    <col min="5" max="5" width="16.28125" style="6" customWidth="1"/>
    <col min="6" max="6" width="12.57421875" style="6" customWidth="1"/>
    <col min="7" max="7" width="17.8515625" style="6" customWidth="1"/>
    <col min="8" max="8" width="15.57421875" style="6" customWidth="1"/>
    <col min="9" max="16384" width="9.140625" style="6" customWidth="1"/>
  </cols>
  <sheetData>
    <row r="1" spans="1:8" ht="18.75">
      <c r="A1" s="12" t="s">
        <v>50</v>
      </c>
      <c r="B1" s="12"/>
      <c r="C1" s="12"/>
      <c r="D1" s="12"/>
      <c r="E1" s="12"/>
      <c r="F1" s="12"/>
      <c r="G1" s="12"/>
      <c r="H1" s="12"/>
    </row>
    <row r="2" spans="1:8" s="3" customFormat="1" ht="38.25">
      <c r="A2" s="4" t="s">
        <v>24</v>
      </c>
      <c r="B2" s="4" t="s">
        <v>29</v>
      </c>
      <c r="C2" s="4" t="s">
        <v>22</v>
      </c>
      <c r="D2" s="4" t="s">
        <v>30</v>
      </c>
      <c r="E2" s="4" t="s">
        <v>31</v>
      </c>
      <c r="F2" s="4" t="s">
        <v>0</v>
      </c>
      <c r="G2" s="4" t="s">
        <v>32</v>
      </c>
      <c r="H2" s="4" t="s">
        <v>33</v>
      </c>
    </row>
    <row r="3" spans="1:8" s="3" customFormat="1" ht="12.75">
      <c r="A3" s="14">
        <v>1</v>
      </c>
      <c r="B3" s="13" t="s">
        <v>34</v>
      </c>
      <c r="C3" s="5" t="s">
        <v>27</v>
      </c>
      <c r="D3" s="5">
        <v>352</v>
      </c>
      <c r="E3" s="5">
        <v>71512.41764743986</v>
      </c>
      <c r="F3" s="5">
        <v>178143.05977083335</v>
      </c>
      <c r="G3" s="5">
        <v>106630.64212339351</v>
      </c>
      <c r="H3" s="5">
        <v>1279567.7054807222</v>
      </c>
    </row>
    <row r="4" spans="1:8" s="3" customFormat="1" ht="12.75">
      <c r="A4" s="14"/>
      <c r="B4" s="13"/>
      <c r="C4" s="5" t="s">
        <v>23</v>
      </c>
      <c r="D4" s="5">
        <v>119</v>
      </c>
      <c r="E4" s="5">
        <v>7233450.7299999995</v>
      </c>
      <c r="F4" s="5">
        <v>3392723.0305974996</v>
      </c>
      <c r="G4" s="5">
        <v>-3840727.6994025</v>
      </c>
      <c r="H4" s="5">
        <v>-46088732.39283</v>
      </c>
    </row>
    <row r="5" spans="1:8" s="3" customFormat="1" ht="12.75">
      <c r="A5" s="14"/>
      <c r="B5" s="13"/>
      <c r="C5" s="5" t="s">
        <v>25</v>
      </c>
      <c r="D5" s="5">
        <v>199</v>
      </c>
      <c r="E5" s="5">
        <v>1837650.8400000012</v>
      </c>
      <c r="F5" s="5">
        <v>1584454.1593547645</v>
      </c>
      <c r="G5" s="5">
        <v>-253196.68064523535</v>
      </c>
      <c r="H5" s="5">
        <v>-3038360.167742824</v>
      </c>
    </row>
    <row r="6" spans="1:8" s="3" customFormat="1" ht="25.5">
      <c r="A6" s="14"/>
      <c r="B6" s="13"/>
      <c r="C6" s="5" t="s">
        <v>26</v>
      </c>
      <c r="D6" s="5">
        <v>921</v>
      </c>
      <c r="E6" s="5">
        <v>15576418.047335874</v>
      </c>
      <c r="F6" s="5">
        <v>16369320.705298163</v>
      </c>
      <c r="G6" s="5">
        <v>792905.1692666519</v>
      </c>
      <c r="H6" s="5">
        <v>9514862.03119982</v>
      </c>
    </row>
    <row r="7" spans="1:8" ht="12.75">
      <c r="A7" s="14">
        <v>2</v>
      </c>
      <c r="B7" s="13" t="s">
        <v>1</v>
      </c>
      <c r="C7" s="5" t="s">
        <v>27</v>
      </c>
      <c r="D7" s="5">
        <v>89</v>
      </c>
      <c r="E7" s="5">
        <v>7195.05</v>
      </c>
      <c r="F7" s="5">
        <v>927.18</v>
      </c>
      <c r="G7" s="5">
        <v>-6267.87</v>
      </c>
      <c r="H7" s="5">
        <f>G7*12</f>
        <v>-75214.44</v>
      </c>
    </row>
    <row r="8" spans="1:8" ht="12.75">
      <c r="A8" s="14"/>
      <c r="B8" s="13"/>
      <c r="C8" s="5" t="s">
        <v>23</v>
      </c>
      <c r="D8" s="5">
        <v>0</v>
      </c>
      <c r="E8" s="5">
        <v>0</v>
      </c>
      <c r="F8" s="5">
        <v>0</v>
      </c>
      <c r="G8" s="5">
        <v>0</v>
      </c>
      <c r="H8" s="5">
        <f aca="true" t="shared" si="0" ref="H8:H32">G8*12</f>
        <v>0</v>
      </c>
    </row>
    <row r="9" spans="1:8" ht="12.75">
      <c r="A9" s="14"/>
      <c r="B9" s="13"/>
      <c r="C9" s="5" t="s">
        <v>25</v>
      </c>
      <c r="D9" s="5">
        <v>270</v>
      </c>
      <c r="E9" s="5">
        <v>15063</v>
      </c>
      <c r="F9" s="5">
        <v>1630.19</v>
      </c>
      <c r="G9" s="5">
        <v>-13432.81</v>
      </c>
      <c r="H9" s="5">
        <f t="shared" si="0"/>
        <v>-161193.72</v>
      </c>
    </row>
    <row r="10" spans="1:8" ht="25.5">
      <c r="A10" s="14"/>
      <c r="B10" s="13"/>
      <c r="C10" s="5" t="s">
        <v>26</v>
      </c>
      <c r="D10" s="5"/>
      <c r="E10" s="5"/>
      <c r="F10" s="5"/>
      <c r="G10" s="5"/>
      <c r="H10" s="5">
        <f t="shared" si="0"/>
        <v>0</v>
      </c>
    </row>
    <row r="11" spans="1:8" ht="12.75">
      <c r="A11" s="14">
        <v>3</v>
      </c>
      <c r="B11" s="13" t="s">
        <v>15</v>
      </c>
      <c r="C11" s="5" t="s">
        <v>5</v>
      </c>
      <c r="D11" s="5">
        <v>291</v>
      </c>
      <c r="E11" s="5">
        <v>51654</v>
      </c>
      <c r="F11" s="5">
        <v>20661</v>
      </c>
      <c r="G11" s="5">
        <f>F11-E11</f>
        <v>-30993</v>
      </c>
      <c r="H11" s="5">
        <f t="shared" si="0"/>
        <v>-371916</v>
      </c>
    </row>
    <row r="12" spans="1:8" ht="12.75">
      <c r="A12" s="14"/>
      <c r="B12" s="13"/>
      <c r="C12" s="5" t="s">
        <v>23</v>
      </c>
      <c r="D12" s="5">
        <v>0</v>
      </c>
      <c r="E12" s="5">
        <v>0</v>
      </c>
      <c r="F12" s="5">
        <v>0</v>
      </c>
      <c r="G12" s="5">
        <v>0</v>
      </c>
      <c r="H12" s="5">
        <f t="shared" si="0"/>
        <v>0</v>
      </c>
    </row>
    <row r="13" spans="1:8" ht="12.75">
      <c r="A13" s="14"/>
      <c r="B13" s="13"/>
      <c r="C13" s="5" t="s">
        <v>25</v>
      </c>
      <c r="D13" s="5"/>
      <c r="E13" s="5"/>
      <c r="F13" s="5"/>
      <c r="G13" s="5"/>
      <c r="H13" s="5">
        <f t="shared" si="0"/>
        <v>0</v>
      </c>
    </row>
    <row r="14" spans="1:8" ht="25.5">
      <c r="A14" s="14"/>
      <c r="B14" s="13"/>
      <c r="C14" s="5" t="s">
        <v>26</v>
      </c>
      <c r="D14" s="5">
        <v>79</v>
      </c>
      <c r="E14" s="5">
        <v>60930</v>
      </c>
      <c r="F14" s="5">
        <v>24361</v>
      </c>
      <c r="G14" s="5">
        <f>F14-E14</f>
        <v>-36569</v>
      </c>
      <c r="H14" s="5">
        <f t="shared" si="0"/>
        <v>-438828</v>
      </c>
    </row>
    <row r="15" spans="1:8" ht="12.75">
      <c r="A15" s="14">
        <v>4</v>
      </c>
      <c r="B15" s="13" t="s">
        <v>16</v>
      </c>
      <c r="C15" s="5" t="s">
        <v>5</v>
      </c>
      <c r="D15" s="5">
        <v>234</v>
      </c>
      <c r="E15" s="5">
        <v>21891.7</v>
      </c>
      <c r="F15" s="5">
        <v>15127.19</v>
      </c>
      <c r="G15" s="5">
        <v>-6764.5</v>
      </c>
      <c r="H15" s="5">
        <f t="shared" si="0"/>
        <v>-81174</v>
      </c>
    </row>
    <row r="16" spans="1:8" ht="12.75">
      <c r="A16" s="14"/>
      <c r="B16" s="13"/>
      <c r="C16" s="5" t="s">
        <v>23</v>
      </c>
      <c r="D16" s="5">
        <v>1</v>
      </c>
      <c r="E16" s="5">
        <v>9475</v>
      </c>
      <c r="F16" s="5">
        <v>46.07</v>
      </c>
      <c r="G16" s="5">
        <v>-9428.93</v>
      </c>
      <c r="H16" s="5">
        <f t="shared" si="0"/>
        <v>-113147.16</v>
      </c>
    </row>
    <row r="17" spans="1:8" ht="12.75">
      <c r="A17" s="14"/>
      <c r="B17" s="13"/>
      <c r="C17" s="5" t="s">
        <v>25</v>
      </c>
      <c r="D17" s="5">
        <v>84</v>
      </c>
      <c r="E17" s="5">
        <v>37558.18</v>
      </c>
      <c r="F17" s="5">
        <v>14452.28</v>
      </c>
      <c r="G17" s="5">
        <v>-23105.9</v>
      </c>
      <c r="H17" s="5">
        <f t="shared" si="0"/>
        <v>-277270.80000000005</v>
      </c>
    </row>
    <row r="18" spans="1:8" ht="25.5">
      <c r="A18" s="14"/>
      <c r="B18" s="13"/>
      <c r="C18" s="5" t="s">
        <v>26</v>
      </c>
      <c r="D18" s="5">
        <v>13</v>
      </c>
      <c r="E18" s="5">
        <v>9898.78</v>
      </c>
      <c r="F18" s="5">
        <v>6133.48</v>
      </c>
      <c r="G18" s="5">
        <v>-3765.3</v>
      </c>
      <c r="H18" s="5">
        <f t="shared" si="0"/>
        <v>-45183.600000000006</v>
      </c>
    </row>
    <row r="19" spans="1:8" ht="12.75">
      <c r="A19" s="14">
        <v>5</v>
      </c>
      <c r="B19" s="13" t="s">
        <v>2</v>
      </c>
      <c r="C19" s="5" t="s">
        <v>5</v>
      </c>
      <c r="D19" s="5">
        <v>441</v>
      </c>
      <c r="E19" s="5">
        <v>75911</v>
      </c>
      <c r="F19" s="5">
        <v>3900</v>
      </c>
      <c r="G19" s="5">
        <v>-72011</v>
      </c>
      <c r="H19" s="5">
        <f t="shared" si="0"/>
        <v>-864132</v>
      </c>
    </row>
    <row r="20" spans="1:8" ht="12.75">
      <c r="A20" s="14"/>
      <c r="B20" s="13"/>
      <c r="C20" s="5" t="s">
        <v>23</v>
      </c>
      <c r="D20" s="5">
        <f>145+98+7</f>
        <v>250</v>
      </c>
      <c r="E20" s="5">
        <f>24639+15086+30366</f>
        <v>70091</v>
      </c>
      <c r="F20" s="5">
        <f>739+452+398</f>
        <v>1589</v>
      </c>
      <c r="G20" s="5">
        <f>-23900+-14634+-29968</f>
        <v>-68502</v>
      </c>
      <c r="H20" s="5">
        <f t="shared" si="0"/>
        <v>-822024</v>
      </c>
    </row>
    <row r="21" spans="1:8" ht="12.75">
      <c r="A21" s="14"/>
      <c r="B21" s="13"/>
      <c r="C21" s="5" t="s">
        <v>25</v>
      </c>
      <c r="D21" s="5">
        <v>28</v>
      </c>
      <c r="E21" s="5">
        <v>2807</v>
      </c>
      <c r="F21" s="5">
        <v>528</v>
      </c>
      <c r="G21" s="5">
        <v>-2279</v>
      </c>
      <c r="H21" s="5">
        <f t="shared" si="0"/>
        <v>-27348</v>
      </c>
    </row>
    <row r="22" spans="1:8" ht="25.5">
      <c r="A22" s="14"/>
      <c r="B22" s="13"/>
      <c r="C22" s="5" t="s">
        <v>26</v>
      </c>
      <c r="D22" s="5">
        <v>157</v>
      </c>
      <c r="E22" s="5">
        <v>246264</v>
      </c>
      <c r="F22" s="5">
        <v>49253</v>
      </c>
      <c r="G22" s="5">
        <v>-197013</v>
      </c>
      <c r="H22" s="5">
        <f t="shared" si="0"/>
        <v>-2364156</v>
      </c>
    </row>
    <row r="23" spans="1:8" ht="12.75">
      <c r="A23" s="14">
        <v>6</v>
      </c>
      <c r="B23" s="13" t="s">
        <v>17</v>
      </c>
      <c r="C23" s="5" t="s">
        <v>5</v>
      </c>
      <c r="D23" s="5">
        <v>278</v>
      </c>
      <c r="E23" s="5">
        <v>36976</v>
      </c>
      <c r="F23" s="5">
        <v>4328</v>
      </c>
      <c r="G23" s="5">
        <v>-32648</v>
      </c>
      <c r="H23" s="5">
        <f t="shared" si="0"/>
        <v>-391776</v>
      </c>
    </row>
    <row r="24" spans="1:8" ht="12.75">
      <c r="A24" s="14"/>
      <c r="B24" s="13"/>
      <c r="C24" s="5" t="s">
        <v>23</v>
      </c>
      <c r="D24" s="5">
        <v>2</v>
      </c>
      <c r="E24" s="5">
        <v>53205</v>
      </c>
      <c r="F24" s="5">
        <v>127</v>
      </c>
      <c r="G24" s="5">
        <v>-53078</v>
      </c>
      <c r="H24" s="5">
        <f t="shared" si="0"/>
        <v>-636936</v>
      </c>
    </row>
    <row r="25" spans="1:8" ht="12.75">
      <c r="A25" s="14"/>
      <c r="B25" s="13"/>
      <c r="C25" s="5" t="s">
        <v>25</v>
      </c>
      <c r="D25" s="5">
        <v>117</v>
      </c>
      <c r="E25" s="5">
        <v>108013</v>
      </c>
      <c r="F25" s="5">
        <v>17080</v>
      </c>
      <c r="G25" s="5">
        <v>-90933</v>
      </c>
      <c r="H25" s="5">
        <f t="shared" si="0"/>
        <v>-1091196</v>
      </c>
    </row>
    <row r="26" spans="1:8" ht="25.5">
      <c r="A26" s="14"/>
      <c r="B26" s="13"/>
      <c r="C26" s="5" t="s">
        <v>26</v>
      </c>
      <c r="D26" s="5">
        <v>92</v>
      </c>
      <c r="E26" s="5">
        <v>46962</v>
      </c>
      <c r="F26" s="5">
        <v>7426</v>
      </c>
      <c r="G26" s="5">
        <v>-39536</v>
      </c>
      <c r="H26" s="5">
        <f t="shared" si="0"/>
        <v>-474432</v>
      </c>
    </row>
    <row r="27" spans="1:8" ht="12.75">
      <c r="A27" s="14">
        <v>7</v>
      </c>
      <c r="B27" s="13" t="s">
        <v>18</v>
      </c>
      <c r="C27" s="5" t="s">
        <v>5</v>
      </c>
      <c r="D27" s="5">
        <v>86</v>
      </c>
      <c r="E27" s="5">
        <v>9759.3</v>
      </c>
      <c r="F27" s="5">
        <v>3470.04</v>
      </c>
      <c r="G27" s="5">
        <f>F27-E27</f>
        <v>-6289.259999999999</v>
      </c>
      <c r="H27" s="5">
        <f t="shared" si="0"/>
        <v>-75471.12</v>
      </c>
    </row>
    <row r="28" spans="1:8" ht="12.75">
      <c r="A28" s="14"/>
      <c r="B28" s="13"/>
      <c r="C28" s="5" t="s">
        <v>23</v>
      </c>
      <c r="D28" s="5">
        <v>2</v>
      </c>
      <c r="E28" s="5">
        <v>5373.12</v>
      </c>
      <c r="F28" s="5">
        <v>59.28</v>
      </c>
      <c r="G28" s="5">
        <v>-5313.84</v>
      </c>
      <c r="H28" s="5">
        <f t="shared" si="0"/>
        <v>-63766.08</v>
      </c>
    </row>
    <row r="29" spans="1:8" ht="12.75">
      <c r="A29" s="14"/>
      <c r="B29" s="13"/>
      <c r="C29" s="5" t="s">
        <v>25</v>
      </c>
      <c r="D29" s="5">
        <v>30</v>
      </c>
      <c r="E29" s="5">
        <v>29875.92</v>
      </c>
      <c r="F29" s="5">
        <v>9217.02</v>
      </c>
      <c r="G29" s="5">
        <v>-20658.9</v>
      </c>
      <c r="H29" s="5">
        <f t="shared" si="0"/>
        <v>-247906.80000000002</v>
      </c>
    </row>
    <row r="30" spans="1:8" ht="25.5">
      <c r="A30" s="14"/>
      <c r="B30" s="13"/>
      <c r="C30" s="5" t="s">
        <v>26</v>
      </c>
      <c r="D30" s="5">
        <v>10</v>
      </c>
      <c r="E30" s="5">
        <v>14845</v>
      </c>
      <c r="F30" s="5">
        <v>372</v>
      </c>
      <c r="G30" s="5">
        <v>-14472.85</v>
      </c>
      <c r="H30" s="5">
        <f t="shared" si="0"/>
        <v>-173674.2</v>
      </c>
    </row>
    <row r="31" spans="1:8" ht="12.75">
      <c r="A31" s="14">
        <v>8</v>
      </c>
      <c r="B31" s="13" t="s">
        <v>19</v>
      </c>
      <c r="C31" s="5" t="s">
        <v>5</v>
      </c>
      <c r="D31" s="5">
        <v>312</v>
      </c>
      <c r="E31" s="5">
        <v>45056.29</v>
      </c>
      <c r="F31" s="5">
        <v>6903.61</v>
      </c>
      <c r="G31" s="5">
        <v>-38152.42</v>
      </c>
      <c r="H31" s="5">
        <f t="shared" si="0"/>
        <v>-457829.04</v>
      </c>
    </row>
    <row r="32" spans="1:8" ht="12.75">
      <c r="A32" s="14"/>
      <c r="B32" s="13"/>
      <c r="C32" s="5" t="s">
        <v>23</v>
      </c>
      <c r="D32" s="5">
        <v>11</v>
      </c>
      <c r="E32" s="5">
        <v>41928</v>
      </c>
      <c r="F32" s="5">
        <v>969.52</v>
      </c>
      <c r="G32" s="5">
        <v>-40958.48</v>
      </c>
      <c r="H32" s="5">
        <f t="shared" si="0"/>
        <v>-491501.76</v>
      </c>
    </row>
    <row r="33" spans="1:8" ht="15.75" customHeight="1">
      <c r="A33" s="14"/>
      <c r="B33" s="13"/>
      <c r="C33" s="13" t="s">
        <v>28</v>
      </c>
      <c r="D33" s="13">
        <v>76</v>
      </c>
      <c r="E33" s="13">
        <v>85035</v>
      </c>
      <c r="F33" s="13">
        <v>3484</v>
      </c>
      <c r="G33" s="13">
        <v>-81551</v>
      </c>
      <c r="H33" s="13">
        <f>G33*12</f>
        <v>-978612</v>
      </c>
    </row>
    <row r="34" spans="1:8" ht="25.5" customHeight="1">
      <c r="A34" s="14"/>
      <c r="B34" s="13"/>
      <c r="C34" s="13"/>
      <c r="D34" s="13"/>
      <c r="E34" s="13"/>
      <c r="F34" s="13"/>
      <c r="G34" s="13"/>
      <c r="H34" s="13"/>
    </row>
    <row r="35" spans="1:8" ht="12.75">
      <c r="A35" s="14">
        <v>9</v>
      </c>
      <c r="B35" s="13" t="s">
        <v>3</v>
      </c>
      <c r="C35" s="5" t="s">
        <v>5</v>
      </c>
      <c r="D35" s="5">
        <v>96</v>
      </c>
      <c r="E35" s="5">
        <v>18970.34</v>
      </c>
      <c r="F35" s="5">
        <v>4201.6</v>
      </c>
      <c r="G35" s="5">
        <v>-14768.74</v>
      </c>
      <c r="H35" s="5">
        <f aca="true" t="shared" si="1" ref="H35:H45">G35*12</f>
        <v>-177224.88</v>
      </c>
    </row>
    <row r="36" spans="1:8" ht="12.75">
      <c r="A36" s="14"/>
      <c r="B36" s="13"/>
      <c r="C36" s="5" t="s">
        <v>23</v>
      </c>
      <c r="D36" s="5">
        <v>1</v>
      </c>
      <c r="E36" s="5">
        <v>13336.47</v>
      </c>
      <c r="F36" s="5"/>
      <c r="G36" s="5"/>
      <c r="H36" s="5">
        <f t="shared" si="1"/>
        <v>0</v>
      </c>
    </row>
    <row r="37" spans="1:8" ht="12.75">
      <c r="A37" s="14"/>
      <c r="B37" s="13"/>
      <c r="C37" s="5" t="s">
        <v>25</v>
      </c>
      <c r="D37" s="5">
        <v>98</v>
      </c>
      <c r="E37" s="5">
        <v>30417.5</v>
      </c>
      <c r="F37" s="5">
        <v>10276.97</v>
      </c>
      <c r="G37" s="5">
        <v>-20140.53</v>
      </c>
      <c r="H37" s="5">
        <f t="shared" si="1"/>
        <v>-241686.36</v>
      </c>
    </row>
    <row r="38" spans="1:8" ht="25.5">
      <c r="A38" s="14"/>
      <c r="B38" s="13"/>
      <c r="C38" s="5" t="s">
        <v>26</v>
      </c>
      <c r="D38" s="5">
        <v>16</v>
      </c>
      <c r="E38" s="5">
        <v>12928.2</v>
      </c>
      <c r="F38" s="5">
        <v>1619.35</v>
      </c>
      <c r="G38" s="5">
        <v>-11308.85</v>
      </c>
      <c r="H38" s="5">
        <f t="shared" si="1"/>
        <v>-135706.2</v>
      </c>
    </row>
    <row r="39" spans="1:8" ht="12.75">
      <c r="A39" s="14">
        <v>10</v>
      </c>
      <c r="B39" s="13" t="s">
        <v>4</v>
      </c>
      <c r="C39" s="5" t="s">
        <v>5</v>
      </c>
      <c r="D39" s="5">
        <v>75</v>
      </c>
      <c r="E39" s="5">
        <v>7740</v>
      </c>
      <c r="F39" s="5">
        <v>1612</v>
      </c>
      <c r="G39" s="5">
        <v>-6128</v>
      </c>
      <c r="H39" s="5">
        <f t="shared" si="1"/>
        <v>-73536</v>
      </c>
    </row>
    <row r="40" spans="1:8" ht="12.75">
      <c r="A40" s="14"/>
      <c r="B40" s="13"/>
      <c r="C40" s="5" t="s">
        <v>23</v>
      </c>
      <c r="D40" s="5">
        <v>0</v>
      </c>
      <c r="E40" s="5">
        <v>0</v>
      </c>
      <c r="F40" s="5">
        <v>0</v>
      </c>
      <c r="G40" s="5">
        <v>0</v>
      </c>
      <c r="H40" s="5">
        <f t="shared" si="1"/>
        <v>0</v>
      </c>
    </row>
    <row r="41" spans="1:8" ht="12.75">
      <c r="A41" s="14"/>
      <c r="B41" s="13"/>
      <c r="C41" s="5" t="s">
        <v>25</v>
      </c>
      <c r="D41" s="5">
        <v>98</v>
      </c>
      <c r="E41" s="5">
        <v>224055</v>
      </c>
      <c r="F41" s="5">
        <v>3111</v>
      </c>
      <c r="G41" s="5">
        <v>-220944</v>
      </c>
      <c r="H41" s="5">
        <f t="shared" si="1"/>
        <v>-2651328</v>
      </c>
    </row>
    <row r="42" spans="1:8" ht="25.5">
      <c r="A42" s="14"/>
      <c r="B42" s="13"/>
      <c r="C42" s="5" t="s">
        <v>26</v>
      </c>
      <c r="D42" s="5"/>
      <c r="E42" s="5"/>
      <c r="F42" s="5"/>
      <c r="G42" s="5"/>
      <c r="H42" s="5">
        <f t="shared" si="1"/>
        <v>0</v>
      </c>
    </row>
    <row r="43" spans="1:8" ht="12.75">
      <c r="A43" s="14">
        <v>11</v>
      </c>
      <c r="B43" s="13" t="s">
        <v>20</v>
      </c>
      <c r="C43" s="5" t="s">
        <v>5</v>
      </c>
      <c r="D43" s="5">
        <v>68</v>
      </c>
      <c r="E43" s="5">
        <f>11765.26+47.75</f>
        <v>11813.01</v>
      </c>
      <c r="F43" s="5">
        <f>3.98+960.19</f>
        <v>964.1700000000001</v>
      </c>
      <c r="G43" s="5">
        <f>-10805.07+-43.77</f>
        <v>-10848.84</v>
      </c>
      <c r="H43" s="5">
        <f t="shared" si="1"/>
        <v>-130186.08</v>
      </c>
    </row>
    <row r="44" spans="1:8" ht="12.75">
      <c r="A44" s="14"/>
      <c r="B44" s="13"/>
      <c r="C44" s="5" t="s">
        <v>23</v>
      </c>
      <c r="D44" s="5">
        <v>0</v>
      </c>
      <c r="E44" s="5">
        <v>0</v>
      </c>
      <c r="F44" s="5">
        <v>0</v>
      </c>
      <c r="G44" s="5">
        <v>0</v>
      </c>
      <c r="H44" s="5">
        <f t="shared" si="1"/>
        <v>0</v>
      </c>
    </row>
    <row r="45" spans="1:8" ht="15.75" customHeight="1">
      <c r="A45" s="14"/>
      <c r="B45" s="13"/>
      <c r="C45" s="13" t="s">
        <v>28</v>
      </c>
      <c r="D45" s="13">
        <v>41</v>
      </c>
      <c r="E45" s="13">
        <v>33229.32</v>
      </c>
      <c r="F45" s="13">
        <v>6715.94</v>
      </c>
      <c r="G45" s="13">
        <v>-26513.39</v>
      </c>
      <c r="H45" s="13">
        <f t="shared" si="1"/>
        <v>-318160.68</v>
      </c>
    </row>
    <row r="46" spans="1:8" ht="24" customHeight="1">
      <c r="A46" s="14"/>
      <c r="B46" s="13"/>
      <c r="C46" s="13"/>
      <c r="D46" s="13"/>
      <c r="E46" s="13"/>
      <c r="F46" s="13"/>
      <c r="G46" s="13"/>
      <c r="H46" s="13"/>
    </row>
    <row r="47" spans="1:8" ht="12.75">
      <c r="A47" s="14">
        <v>12</v>
      </c>
      <c r="B47" s="13" t="s">
        <v>21</v>
      </c>
      <c r="C47" s="5" t="s">
        <v>5</v>
      </c>
      <c r="D47" s="5">
        <v>1</v>
      </c>
      <c r="E47" s="5">
        <v>113.71</v>
      </c>
      <c r="F47" s="5">
        <v>10.24</v>
      </c>
      <c r="G47" s="5">
        <v>-103.47</v>
      </c>
      <c r="H47" s="5">
        <f>G47*12</f>
        <v>-1241.6399999999999</v>
      </c>
    </row>
    <row r="48" spans="1:8" ht="12.75">
      <c r="A48" s="14"/>
      <c r="B48" s="13"/>
      <c r="C48" s="5" t="s">
        <v>23</v>
      </c>
      <c r="D48" s="5">
        <v>20</v>
      </c>
      <c r="E48" s="5">
        <v>11076.52</v>
      </c>
      <c r="F48" s="5">
        <v>197.93</v>
      </c>
      <c r="G48" s="5">
        <v>-10878.59</v>
      </c>
      <c r="H48" s="5">
        <f>G48*12</f>
        <v>-130543.08</v>
      </c>
    </row>
    <row r="49" spans="1:8" ht="15.75" customHeight="1">
      <c r="A49" s="14"/>
      <c r="B49" s="13"/>
      <c r="C49" s="13" t="s">
        <v>28</v>
      </c>
      <c r="D49" s="13">
        <v>21</v>
      </c>
      <c r="E49" s="13">
        <v>29907.32</v>
      </c>
      <c r="F49" s="13">
        <v>131.52</v>
      </c>
      <c r="G49" s="13">
        <v>-29775.81</v>
      </c>
      <c r="H49" s="13">
        <f>G49*12</f>
        <v>-357309.72000000003</v>
      </c>
    </row>
    <row r="50" spans="1:8" ht="22.5" customHeight="1">
      <c r="A50" s="14"/>
      <c r="B50" s="13"/>
      <c r="C50" s="13"/>
      <c r="D50" s="13"/>
      <c r="E50" s="13"/>
      <c r="F50" s="13"/>
      <c r="G50" s="13"/>
      <c r="H50" s="13"/>
    </row>
    <row r="51" spans="1:8" ht="12.75">
      <c r="A51" s="14">
        <v>13</v>
      </c>
      <c r="B51" s="13" t="s">
        <v>6</v>
      </c>
      <c r="C51" s="5" t="s">
        <v>5</v>
      </c>
      <c r="D51" s="5">
        <v>26</v>
      </c>
      <c r="E51" s="5">
        <v>4464.75</v>
      </c>
      <c r="F51" s="5">
        <v>857.29</v>
      </c>
      <c r="G51" s="5">
        <f>F51-E51</f>
        <v>-3607.46</v>
      </c>
      <c r="H51" s="5">
        <f>G51*12</f>
        <v>-43289.520000000004</v>
      </c>
    </row>
    <row r="52" spans="1:8" ht="12.75">
      <c r="A52" s="14"/>
      <c r="B52" s="13"/>
      <c r="C52" s="5" t="s">
        <v>23</v>
      </c>
      <c r="D52" s="5">
        <v>2</v>
      </c>
      <c r="E52" s="5">
        <v>432.78</v>
      </c>
      <c r="F52" s="5">
        <v>64.89</v>
      </c>
      <c r="G52" s="5">
        <f>F52-E52</f>
        <v>-367.89</v>
      </c>
      <c r="H52" s="5">
        <f>G52*12</f>
        <v>-4414.68</v>
      </c>
    </row>
    <row r="53" spans="1:8" ht="15.75" customHeight="1">
      <c r="A53" s="14"/>
      <c r="B53" s="13"/>
      <c r="C53" s="13" t="s">
        <v>28</v>
      </c>
      <c r="D53" s="13">
        <v>20</v>
      </c>
      <c r="E53" s="13">
        <f>3639.16+1340.44</f>
        <v>4979.6</v>
      </c>
      <c r="F53" s="13">
        <f>435.57+1809.73</f>
        <v>2245.3</v>
      </c>
      <c r="G53" s="13">
        <f>F53-E53</f>
        <v>-2734.3</v>
      </c>
      <c r="H53" s="13">
        <f>G53*12</f>
        <v>-32811.600000000006</v>
      </c>
    </row>
    <row r="54" spans="1:8" ht="21.75" customHeight="1">
      <c r="A54" s="14"/>
      <c r="B54" s="13"/>
      <c r="C54" s="13"/>
      <c r="D54" s="13"/>
      <c r="E54" s="13"/>
      <c r="F54" s="13"/>
      <c r="G54" s="13"/>
      <c r="H54" s="13"/>
    </row>
    <row r="55" spans="1:8" ht="12.75">
      <c r="A55" s="14">
        <v>14</v>
      </c>
      <c r="B55" s="13" t="s">
        <v>7</v>
      </c>
      <c r="C55" s="5" t="s">
        <v>5</v>
      </c>
      <c r="D55" s="5">
        <v>22</v>
      </c>
      <c r="E55" s="5">
        <v>26643.7</v>
      </c>
      <c r="F55" s="5">
        <v>16452.2</v>
      </c>
      <c r="G55" s="5">
        <f>F55-E55</f>
        <v>-10191.5</v>
      </c>
      <c r="H55" s="5">
        <f>G55*12</f>
        <v>-122298</v>
      </c>
    </row>
    <row r="56" spans="1:8" ht="12.75">
      <c r="A56" s="14"/>
      <c r="B56" s="13"/>
      <c r="C56" s="5" t="s">
        <v>23</v>
      </c>
      <c r="D56" s="5">
        <v>2</v>
      </c>
      <c r="E56" s="5">
        <v>8257</v>
      </c>
      <c r="F56" s="5">
        <v>816.11</v>
      </c>
      <c r="G56" s="5">
        <v>-7440.89</v>
      </c>
      <c r="H56" s="5">
        <f>G56*12</f>
        <v>-89290.68000000001</v>
      </c>
    </row>
    <row r="57" spans="1:8" ht="15.75" customHeight="1">
      <c r="A57" s="14"/>
      <c r="B57" s="13"/>
      <c r="C57" s="13" t="s">
        <v>28</v>
      </c>
      <c r="D57" s="13">
        <f>7+4</f>
        <v>11</v>
      </c>
      <c r="E57" s="13">
        <f>8379.67+4828.61</f>
        <v>13208.279999999999</v>
      </c>
      <c r="F57" s="13">
        <f>5777.31+3116.25</f>
        <v>8893.560000000001</v>
      </c>
      <c r="G57" s="13">
        <f>F57-E57</f>
        <v>-4314.7199999999975</v>
      </c>
      <c r="H57" s="13">
        <f>G57*12</f>
        <v>-51776.63999999997</v>
      </c>
    </row>
    <row r="58" spans="1:8" ht="24.75" customHeight="1">
      <c r="A58" s="14"/>
      <c r="B58" s="13"/>
      <c r="C58" s="13"/>
      <c r="D58" s="13"/>
      <c r="E58" s="13"/>
      <c r="F58" s="13"/>
      <c r="G58" s="13"/>
      <c r="H58" s="13"/>
    </row>
    <row r="59" spans="1:8" ht="12.75">
      <c r="A59" s="14">
        <v>15</v>
      </c>
      <c r="B59" s="13" t="s">
        <v>8</v>
      </c>
      <c r="C59" s="5" t="s">
        <v>5</v>
      </c>
      <c r="D59" s="5">
        <f>27+26</f>
        <v>53</v>
      </c>
      <c r="E59" s="5">
        <f>1016.31+668.64</f>
        <v>1684.9499999999998</v>
      </c>
      <c r="F59" s="5">
        <f>348.77+1235.05</f>
        <v>1583.82</v>
      </c>
      <c r="G59" s="5">
        <f>F59-E59</f>
        <v>-101.12999999999988</v>
      </c>
      <c r="H59" s="5">
        <f>G59*12</f>
        <v>-1213.5599999999986</v>
      </c>
    </row>
    <row r="60" spans="1:8" ht="12.75">
      <c r="A60" s="14"/>
      <c r="B60" s="13"/>
      <c r="C60" s="5" t="s">
        <v>23</v>
      </c>
      <c r="D60" s="5">
        <v>2</v>
      </c>
      <c r="E60" s="5">
        <v>47909.33</v>
      </c>
      <c r="F60" s="5">
        <v>64.66</v>
      </c>
      <c r="G60" s="5">
        <v>-47844.67</v>
      </c>
      <c r="H60" s="5">
        <f>G60*12</f>
        <v>-574136.04</v>
      </c>
    </row>
    <row r="61" spans="1:8" ht="15.75" customHeight="1">
      <c r="A61" s="14"/>
      <c r="B61" s="13"/>
      <c r="C61" s="13" t="s">
        <v>28</v>
      </c>
      <c r="D61" s="13">
        <v>18</v>
      </c>
      <c r="E61" s="13">
        <v>8402.15</v>
      </c>
      <c r="F61" s="13">
        <v>2126.72</v>
      </c>
      <c r="G61" s="13">
        <f>F61-E61</f>
        <v>-6275.43</v>
      </c>
      <c r="H61" s="13">
        <f>G61*12</f>
        <v>-75305.16</v>
      </c>
    </row>
    <row r="62" spans="1:8" ht="25.5" customHeight="1">
      <c r="A62" s="14"/>
      <c r="B62" s="13"/>
      <c r="C62" s="13"/>
      <c r="D62" s="13"/>
      <c r="E62" s="13"/>
      <c r="F62" s="13"/>
      <c r="G62" s="13"/>
      <c r="H62" s="13"/>
    </row>
    <row r="63" spans="1:8" ht="12.75">
      <c r="A63" s="14">
        <v>16</v>
      </c>
      <c r="B63" s="13" t="s">
        <v>9</v>
      </c>
      <c r="C63" s="5" t="s">
        <v>5</v>
      </c>
      <c r="D63" s="5">
        <v>724</v>
      </c>
      <c r="E63" s="5">
        <v>175093.97</v>
      </c>
      <c r="F63" s="5">
        <v>28547.75</v>
      </c>
      <c r="G63" s="5">
        <v>-146546.52</v>
      </c>
      <c r="H63" s="5">
        <f>G63*12</f>
        <v>-1758558.2399999998</v>
      </c>
    </row>
    <row r="64" spans="1:8" ht="12.75">
      <c r="A64" s="14"/>
      <c r="B64" s="13"/>
      <c r="C64" s="5" t="s">
        <v>23</v>
      </c>
      <c r="D64" s="5">
        <v>4</v>
      </c>
      <c r="E64" s="5">
        <v>21038</v>
      </c>
      <c r="F64" s="5">
        <v>140.19</v>
      </c>
      <c r="G64" s="5">
        <v>-20897.81</v>
      </c>
      <c r="H64" s="5">
        <f>G64*12</f>
        <v>-250773.72000000003</v>
      </c>
    </row>
    <row r="65" spans="1:8" ht="17.25" customHeight="1">
      <c r="A65" s="14"/>
      <c r="B65" s="13"/>
      <c r="C65" s="13" t="s">
        <v>28</v>
      </c>
      <c r="D65" s="13">
        <f>161+7</f>
        <v>168</v>
      </c>
      <c r="E65" s="13">
        <f>103808.6+1438</f>
        <v>105246.6</v>
      </c>
      <c r="F65" s="13">
        <f>23487.3+175</f>
        <v>23662.3</v>
      </c>
      <c r="G65" s="13">
        <f>F65-E65</f>
        <v>-81584.3</v>
      </c>
      <c r="H65" s="13">
        <f>G65*12</f>
        <v>-979011.6000000001</v>
      </c>
    </row>
    <row r="66" spans="1:8" ht="21.75" customHeight="1">
      <c r="A66" s="14"/>
      <c r="B66" s="13"/>
      <c r="C66" s="13"/>
      <c r="D66" s="13"/>
      <c r="E66" s="13"/>
      <c r="F66" s="13"/>
      <c r="G66" s="13"/>
      <c r="H66" s="13"/>
    </row>
    <row r="67" spans="1:8" ht="12.75">
      <c r="A67" s="14">
        <v>17</v>
      </c>
      <c r="B67" s="13" t="s">
        <v>10</v>
      </c>
      <c r="C67" s="5" t="s">
        <v>5</v>
      </c>
      <c r="D67" s="5">
        <v>180</v>
      </c>
      <c r="E67" s="5">
        <v>53584</v>
      </c>
      <c r="F67" s="5">
        <v>995</v>
      </c>
      <c r="G67" s="5">
        <f>F67-E67</f>
        <v>-52589</v>
      </c>
      <c r="H67" s="5">
        <f>G67*12</f>
        <v>-631068</v>
      </c>
    </row>
    <row r="68" spans="1:8" ht="12.75">
      <c r="A68" s="14"/>
      <c r="B68" s="13"/>
      <c r="C68" s="5" t="s">
        <v>23</v>
      </c>
      <c r="D68" s="5">
        <v>172</v>
      </c>
      <c r="E68" s="5">
        <v>53323</v>
      </c>
      <c r="F68" s="5">
        <v>5870</v>
      </c>
      <c r="G68" s="5">
        <f>F68-E68</f>
        <v>-47453</v>
      </c>
      <c r="H68" s="5">
        <f>G68*12</f>
        <v>-569436</v>
      </c>
    </row>
    <row r="69" spans="1:8" ht="18.75" customHeight="1">
      <c r="A69" s="14"/>
      <c r="B69" s="13"/>
      <c r="C69" s="13" t="s">
        <v>28</v>
      </c>
      <c r="D69" s="13">
        <v>23</v>
      </c>
      <c r="E69" s="13">
        <v>5682</v>
      </c>
      <c r="F69" s="13">
        <v>4221</v>
      </c>
      <c r="G69" s="13">
        <f>F69-E69</f>
        <v>-1461</v>
      </c>
      <c r="H69" s="13">
        <f>G69*12</f>
        <v>-17532</v>
      </c>
    </row>
    <row r="70" spans="1:8" ht="22.5" customHeight="1">
      <c r="A70" s="14"/>
      <c r="B70" s="13"/>
      <c r="C70" s="13"/>
      <c r="D70" s="13"/>
      <c r="E70" s="13"/>
      <c r="F70" s="13"/>
      <c r="G70" s="13"/>
      <c r="H70" s="13"/>
    </row>
    <row r="71" spans="1:8" ht="12.75">
      <c r="A71" s="14">
        <v>18</v>
      </c>
      <c r="B71" s="13" t="s">
        <v>11</v>
      </c>
      <c r="C71" s="5" t="s">
        <v>5</v>
      </c>
      <c r="D71" s="5">
        <v>21</v>
      </c>
      <c r="E71" s="5">
        <v>2783.36</v>
      </c>
      <c r="F71" s="5">
        <v>556.19</v>
      </c>
      <c r="G71" s="5">
        <f>F71-E71</f>
        <v>-2227.17</v>
      </c>
      <c r="H71" s="5">
        <f>G71*12</f>
        <v>-26726.04</v>
      </c>
    </row>
    <row r="72" spans="1:8" ht="12.75">
      <c r="A72" s="14"/>
      <c r="B72" s="13"/>
      <c r="C72" s="5" t="s">
        <v>23</v>
      </c>
      <c r="D72" s="5">
        <f>782+3</f>
        <v>785</v>
      </c>
      <c r="E72" s="5">
        <f>267751.79+11044.67</f>
        <v>278796.45999999996</v>
      </c>
      <c r="F72" s="5">
        <f>38977.59+233.22</f>
        <v>39210.81</v>
      </c>
      <c r="G72" s="5">
        <f>F72-E72</f>
        <v>-239585.64999999997</v>
      </c>
      <c r="H72" s="5">
        <f>G72*12</f>
        <v>-2875027.8</v>
      </c>
    </row>
    <row r="73" spans="1:8" ht="20.25" customHeight="1">
      <c r="A73" s="14"/>
      <c r="B73" s="13"/>
      <c r="C73" s="13" t="s">
        <v>28</v>
      </c>
      <c r="D73" s="13">
        <v>46</v>
      </c>
      <c r="E73" s="13">
        <v>41776.95</v>
      </c>
      <c r="F73" s="13">
        <v>17615.64</v>
      </c>
      <c r="G73" s="13">
        <f>F73-E73</f>
        <v>-24161.309999999998</v>
      </c>
      <c r="H73" s="13">
        <f>G73*12</f>
        <v>-289935.72</v>
      </c>
    </row>
    <row r="74" spans="1:8" ht="21" customHeight="1">
      <c r="A74" s="14"/>
      <c r="B74" s="13"/>
      <c r="C74" s="13"/>
      <c r="D74" s="13"/>
      <c r="E74" s="13"/>
      <c r="F74" s="13"/>
      <c r="G74" s="13"/>
      <c r="H74" s="13"/>
    </row>
    <row r="75" spans="1:8" ht="12.75">
      <c r="A75" s="14">
        <v>19</v>
      </c>
      <c r="B75" s="13" t="s">
        <v>12</v>
      </c>
      <c r="C75" s="5" t="s">
        <v>5</v>
      </c>
      <c r="D75" s="5">
        <v>30</v>
      </c>
      <c r="E75" s="5">
        <v>6316.51</v>
      </c>
      <c r="F75" s="5">
        <v>644.39</v>
      </c>
      <c r="G75" s="5">
        <f>F75-E75</f>
        <v>-5672.12</v>
      </c>
      <c r="H75" s="5">
        <f>G75*12</f>
        <v>-68065.44</v>
      </c>
    </row>
    <row r="76" spans="1:8" ht="12.75">
      <c r="A76" s="14"/>
      <c r="B76" s="13"/>
      <c r="C76" s="5" t="s">
        <v>23</v>
      </c>
      <c r="D76" s="5">
        <v>3</v>
      </c>
      <c r="E76" s="5">
        <v>1750</v>
      </c>
      <c r="F76" s="5">
        <v>74.15</v>
      </c>
      <c r="G76" s="5">
        <f>F76-E76</f>
        <v>-1675.85</v>
      </c>
      <c r="H76" s="5">
        <f>G76*12</f>
        <v>-20110.199999999997</v>
      </c>
    </row>
    <row r="77" spans="1:8" ht="23.25" customHeight="1">
      <c r="A77" s="14"/>
      <c r="B77" s="13"/>
      <c r="C77" s="13" t="s">
        <v>28</v>
      </c>
      <c r="D77" s="13">
        <v>40</v>
      </c>
      <c r="E77" s="13">
        <v>16039.46</v>
      </c>
      <c r="F77" s="13">
        <v>3063.42</v>
      </c>
      <c r="G77" s="13">
        <f>F77-E77</f>
        <v>-12976.039999999999</v>
      </c>
      <c r="H77" s="13">
        <f>G77*12</f>
        <v>-155712.47999999998</v>
      </c>
    </row>
    <row r="78" spans="1:8" ht="17.25" customHeight="1">
      <c r="A78" s="14"/>
      <c r="B78" s="13"/>
      <c r="C78" s="13"/>
      <c r="D78" s="13"/>
      <c r="E78" s="13"/>
      <c r="F78" s="13"/>
      <c r="G78" s="13"/>
      <c r="H78" s="13"/>
    </row>
    <row r="79" spans="1:8" ht="12.75">
      <c r="A79" s="14">
        <v>20</v>
      </c>
      <c r="B79" s="13" t="s">
        <v>13</v>
      </c>
      <c r="C79" s="5" t="s">
        <v>5</v>
      </c>
      <c r="D79" s="5">
        <v>100</v>
      </c>
      <c r="E79" s="5">
        <v>19356.33</v>
      </c>
      <c r="F79" s="5">
        <v>3978.44</v>
      </c>
      <c r="G79" s="5">
        <f>F79-E79</f>
        <v>-15377.890000000001</v>
      </c>
      <c r="H79" s="5">
        <f>G79*12</f>
        <v>-184534.68000000002</v>
      </c>
    </row>
    <row r="80" spans="1:8" ht="12.75">
      <c r="A80" s="14"/>
      <c r="B80" s="13"/>
      <c r="C80" s="5" t="s">
        <v>23</v>
      </c>
      <c r="D80" s="5">
        <v>10</v>
      </c>
      <c r="E80" s="5">
        <v>53363.53</v>
      </c>
      <c r="F80" s="5">
        <v>0</v>
      </c>
      <c r="G80" s="5">
        <v>0</v>
      </c>
      <c r="H80" s="5">
        <f>G80*12</f>
        <v>0</v>
      </c>
    </row>
    <row r="81" spans="1:8" ht="21.75" customHeight="1">
      <c r="A81" s="14"/>
      <c r="B81" s="13"/>
      <c r="C81" s="13" t="s">
        <v>28</v>
      </c>
      <c r="D81" s="13">
        <v>19</v>
      </c>
      <c r="E81" s="13">
        <v>16874.19</v>
      </c>
      <c r="F81" s="13">
        <v>863.24</v>
      </c>
      <c r="G81" s="13">
        <f>F81-E81</f>
        <v>-16010.949999999999</v>
      </c>
      <c r="H81" s="13">
        <f>G81*12</f>
        <v>-192131.4</v>
      </c>
    </row>
    <row r="82" spans="1:8" ht="17.25" customHeight="1">
      <c r="A82" s="14"/>
      <c r="B82" s="13"/>
      <c r="C82" s="13"/>
      <c r="D82" s="13"/>
      <c r="E82" s="13"/>
      <c r="F82" s="13"/>
      <c r="G82" s="13"/>
      <c r="H82" s="13"/>
    </row>
    <row r="83" spans="1:8" ht="17.25" customHeight="1">
      <c r="A83" s="14">
        <v>21</v>
      </c>
      <c r="B83" s="13" t="s">
        <v>35</v>
      </c>
      <c r="C83" s="5" t="s">
        <v>5</v>
      </c>
      <c r="D83" s="5">
        <v>11</v>
      </c>
      <c r="E83" s="5">
        <v>1378.47</v>
      </c>
      <c r="F83" s="5">
        <v>514.66</v>
      </c>
      <c r="G83" s="5">
        <f>F83-E83</f>
        <v>-863.8100000000001</v>
      </c>
      <c r="H83" s="5">
        <f>G83*12</f>
        <v>-10365.720000000001</v>
      </c>
    </row>
    <row r="84" spans="1:8" ht="17.25" customHeight="1">
      <c r="A84" s="14"/>
      <c r="B84" s="13"/>
      <c r="C84" s="5" t="s">
        <v>23</v>
      </c>
      <c r="D84" s="5"/>
      <c r="E84" s="5"/>
      <c r="F84" s="5"/>
      <c r="G84" s="5"/>
      <c r="H84" s="5"/>
    </row>
    <row r="85" spans="1:8" ht="17.25" customHeight="1">
      <c r="A85" s="14"/>
      <c r="B85" s="13"/>
      <c r="C85" s="13" t="s">
        <v>28</v>
      </c>
      <c r="D85" s="5"/>
      <c r="E85" s="5"/>
      <c r="F85" s="5"/>
      <c r="G85" s="5"/>
      <c r="H85" s="5"/>
    </row>
    <row r="86" spans="1:8" ht="26.25" customHeight="1">
      <c r="A86" s="14"/>
      <c r="B86" s="13"/>
      <c r="C86" s="13"/>
      <c r="D86" s="5"/>
      <c r="E86" s="5"/>
      <c r="F86" s="5"/>
      <c r="G86" s="5"/>
      <c r="H86" s="5"/>
    </row>
    <row r="87" spans="1:8" ht="12.75">
      <c r="A87" s="14" t="s">
        <v>14</v>
      </c>
      <c r="B87" s="14"/>
      <c r="C87" s="14"/>
      <c r="D87" s="5">
        <f>SUM(D3:D86)</f>
        <v>7571</v>
      </c>
      <c r="E87" s="5">
        <f>SUM(E3:E86)</f>
        <v>27166772.13498332</v>
      </c>
      <c r="F87" s="5">
        <f>SUM(F3:F86)</f>
        <v>21908588.26502127</v>
      </c>
      <c r="G87" s="5">
        <f>SUM(G3:G86)</f>
        <v>-5191483.258657685</v>
      </c>
      <c r="H87" s="5">
        <f>SUM(H3:H86)</f>
        <v>-62297799.10389226</v>
      </c>
    </row>
  </sheetData>
  <mergeCells count="111">
    <mergeCell ref="A87:C87"/>
    <mergeCell ref="B3:B6"/>
    <mergeCell ref="C85:C86"/>
    <mergeCell ref="B83:B86"/>
    <mergeCell ref="A83:A86"/>
    <mergeCell ref="A3:A6"/>
    <mergeCell ref="A67:A70"/>
    <mergeCell ref="A71:A74"/>
    <mergeCell ref="A75:A78"/>
    <mergeCell ref="A79:A82"/>
    <mergeCell ref="A51:A54"/>
    <mergeCell ref="A55:A58"/>
    <mergeCell ref="A59:A62"/>
    <mergeCell ref="A63:A66"/>
    <mergeCell ref="A35:A38"/>
    <mergeCell ref="A39:A42"/>
    <mergeCell ref="A43:A46"/>
    <mergeCell ref="A47:A50"/>
    <mergeCell ref="B71:B74"/>
    <mergeCell ref="B75:B78"/>
    <mergeCell ref="B79:B82"/>
    <mergeCell ref="A7:A10"/>
    <mergeCell ref="A11:A14"/>
    <mergeCell ref="A15:A18"/>
    <mergeCell ref="A19:A22"/>
    <mergeCell ref="A23:A26"/>
    <mergeCell ref="A27:A30"/>
    <mergeCell ref="A31:A34"/>
    <mergeCell ref="B55:B58"/>
    <mergeCell ref="B59:B62"/>
    <mergeCell ref="B63:B66"/>
    <mergeCell ref="B67:B70"/>
    <mergeCell ref="B39:B42"/>
    <mergeCell ref="B43:B46"/>
    <mergeCell ref="B47:B50"/>
    <mergeCell ref="B51:B54"/>
    <mergeCell ref="B23:B26"/>
    <mergeCell ref="B27:B30"/>
    <mergeCell ref="B31:B34"/>
    <mergeCell ref="B35:B38"/>
    <mergeCell ref="B7:B10"/>
    <mergeCell ref="B11:B14"/>
    <mergeCell ref="B15:B18"/>
    <mergeCell ref="B19:B22"/>
    <mergeCell ref="G81:G82"/>
    <mergeCell ref="H81:H82"/>
    <mergeCell ref="C77:C78"/>
    <mergeCell ref="D77:D78"/>
    <mergeCell ref="C81:C82"/>
    <mergeCell ref="D81:D82"/>
    <mergeCell ref="E81:E82"/>
    <mergeCell ref="F81:F82"/>
    <mergeCell ref="E77:E78"/>
    <mergeCell ref="F77:F78"/>
    <mergeCell ref="G69:G70"/>
    <mergeCell ref="H69:H70"/>
    <mergeCell ref="G73:G74"/>
    <mergeCell ref="H73:H74"/>
    <mergeCell ref="G77:G78"/>
    <mergeCell ref="H77:H78"/>
    <mergeCell ref="C73:C74"/>
    <mergeCell ref="D73:D74"/>
    <mergeCell ref="E73:E74"/>
    <mergeCell ref="F73:F74"/>
    <mergeCell ref="C69:C70"/>
    <mergeCell ref="D69:D70"/>
    <mergeCell ref="E69:E70"/>
    <mergeCell ref="F69:F70"/>
    <mergeCell ref="G65:G66"/>
    <mergeCell ref="H65:H66"/>
    <mergeCell ref="C61:C62"/>
    <mergeCell ref="D61:D62"/>
    <mergeCell ref="C65:C66"/>
    <mergeCell ref="D65:D66"/>
    <mergeCell ref="E65:E66"/>
    <mergeCell ref="F65:F66"/>
    <mergeCell ref="E61:E62"/>
    <mergeCell ref="F61:F62"/>
    <mergeCell ref="G53:G54"/>
    <mergeCell ref="H53:H54"/>
    <mergeCell ref="G57:G58"/>
    <mergeCell ref="H57:H58"/>
    <mergeCell ref="G61:G62"/>
    <mergeCell ref="H61:H62"/>
    <mergeCell ref="C57:C58"/>
    <mergeCell ref="D57:D58"/>
    <mergeCell ref="E57:E58"/>
    <mergeCell ref="F57:F58"/>
    <mergeCell ref="C53:C54"/>
    <mergeCell ref="D53:D54"/>
    <mergeCell ref="E53:E54"/>
    <mergeCell ref="F53:F54"/>
    <mergeCell ref="E33:E34"/>
    <mergeCell ref="F33:F34"/>
    <mergeCell ref="G33:G34"/>
    <mergeCell ref="H33:H34"/>
    <mergeCell ref="H49:H50"/>
    <mergeCell ref="E45:E46"/>
    <mergeCell ref="F45:F46"/>
    <mergeCell ref="G45:G46"/>
    <mergeCell ref="H45:H46"/>
    <mergeCell ref="A1:H1"/>
    <mergeCell ref="C33:C34"/>
    <mergeCell ref="C45:C46"/>
    <mergeCell ref="C49:C50"/>
    <mergeCell ref="D49:D50"/>
    <mergeCell ref="D45:D46"/>
    <mergeCell ref="D33:D34"/>
    <mergeCell ref="E49:E50"/>
    <mergeCell ref="F49:F50"/>
    <mergeCell ref="G49:G5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rowBreaks count="2" manualBreakCount="2">
    <brk id="30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User00</cp:lastModifiedBy>
  <cp:lastPrinted>2015-03-16T10:51:52Z</cp:lastPrinted>
  <dcterms:created xsi:type="dcterms:W3CDTF">1996-10-08T23:32:33Z</dcterms:created>
  <dcterms:modified xsi:type="dcterms:W3CDTF">2015-03-16T11:40:54Z</dcterms:modified>
  <cp:category/>
  <cp:version/>
  <cp:contentType/>
  <cp:contentStatus/>
</cp:coreProperties>
</file>